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D:\CUENTA PUBLICA 2021\OSFEM\MODULO 1\"/>
    </mc:Choice>
  </mc:AlternateContent>
  <xr:revisionPtr revIDLastSave="0" documentId="13_ncr:1_{547638B0-76DA-49BB-A41E-CEBBB9F8F435}" xr6:coauthVersionLast="47" xr6:coauthVersionMax="47" xr10:uidLastSave="{00000000-0000-0000-0000-000000000000}"/>
  <bookViews>
    <workbookView xWindow="-120" yWindow="-120" windowWidth="20640" windowHeight="11160" tabRatio="863" firstSheet="8" activeTab="9" xr2:uid="{00000000-000D-0000-FFFF-FFFF00000000}"/>
  </bookViews>
  <sheets>
    <sheet name="EST SIT FIN COM 2021" sheetId="2" r:id="rId1"/>
    <sheet name=" EDO ACT COM 2021 " sheetId="59" r:id="rId2"/>
    <sheet name="EDO VAR H P 2021" sheetId="4" r:id="rId3"/>
    <sheet name="EDO ANA ACT 2021 " sheetId="60" r:id="rId4"/>
    <sheet name="EDO ANA DEU Y OTR PAS 2021" sheetId="6" r:id="rId5"/>
    <sheet name="EDO CAM S F 2021" sheetId="61" r:id="rId6"/>
    <sheet name="EDO FLU EFE 2021" sheetId="8" r:id="rId7"/>
    <sheet name="END NET 2021" sheetId="9" r:id="rId8"/>
    <sheet name="INT DEUDA 2021" sheetId="10" r:id="rId9"/>
    <sheet name="NOTAS EDO FIN 2021" sheetId="62" r:id="rId10"/>
    <sheet name="F-1 ESFD LDF 2021" sheetId="13" r:id="rId11"/>
    <sheet name="F-4 BAL PRES 2021" sheetId="14" r:id="rId12"/>
    <sheet name="EAI LDF 2021" sheetId="47" r:id="rId13"/>
    <sheet name="EAEPE LDF 2021" sheetId="48" r:id="rId14"/>
    <sheet name="EAEPE SPC 2021"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a">#REF!</definedName>
    <definedName name="\k">'[1]93'!#REF!</definedName>
    <definedName name="\v">'[1]93'!#REF!</definedName>
    <definedName name="\z">'[1]93'!#REF!</definedName>
    <definedName name="_51321">#REF!</definedName>
    <definedName name="_ACAMBAY_DE_RUÍZ_CASTAÑEDA">#REF!</definedName>
    <definedName name="_ACOLMAN">#REF!</definedName>
    <definedName name="_ACULCO">#REF!</definedName>
    <definedName name="_ALMOLOYA_DE_ALQUISIRAS">#REF!</definedName>
    <definedName name="_ALMOLOYA_DE_JUÁREZ">#REF!</definedName>
    <definedName name="_ALMOLOYA_DEL_RÍO">#REF!</definedName>
    <definedName name="_AMANALCO">#REF!</definedName>
    <definedName name="_AMATEPEC">#REF!</definedName>
    <definedName name="_AMECAMECA">#REF!</definedName>
    <definedName name="_APAXCO">#REF!</definedName>
    <definedName name="_ATENCO">#REF!</definedName>
    <definedName name="_ATIZAPÁN">#REF!</definedName>
    <definedName name="_ATIZAPÁN_DE_ZARAGOZA">#REF!</definedName>
    <definedName name="_ATLACOMULCO">#REF!</definedName>
    <definedName name="_ATLAUTLA">#REF!</definedName>
    <definedName name="_AXAPUSCO">#REF!</definedName>
    <definedName name="_AYAPANGO">#REF!</definedName>
    <definedName name="_CALIMAYA">#REF!</definedName>
    <definedName name="_CAPULHUAC">#REF!</definedName>
    <definedName name="_CHALCO">#REF!</definedName>
    <definedName name="_CHAPA_DE_MOTA">#REF!</definedName>
    <definedName name="_CHAPULTEPEC">#REF!</definedName>
    <definedName name="_CHIAUTLA">#REF!</definedName>
    <definedName name="_CHICOLOAPAN">#REF!</definedName>
    <definedName name="_CHICONCUAC">#REF!</definedName>
    <definedName name="_CHIMALHUACÁN">#REF!</definedName>
    <definedName name="_COACALCO_DE_BERRIOZÁBAL">#REF!</definedName>
    <definedName name="_COATEPEC_HARINAS">#REF!</definedName>
    <definedName name="_COCOTITLÁN">#REF!</definedName>
    <definedName name="_COYOTEPEC">#REF!</definedName>
    <definedName name="_CUAUTITLÁN">#REF!</definedName>
    <definedName name="_CUAUTITLÁN_IZCALLI">#REF!</definedName>
    <definedName name="_DONATO_GUERRA">#REF!</definedName>
    <definedName name="_ECATEPEC_DE_MORELOS">#REF!</definedName>
    <definedName name="_ECATZINGO">#REF!</definedName>
    <definedName name="_EL_ORO">#REF!</definedName>
    <definedName name="_Fill" hidden="1">#REF!</definedName>
    <definedName name="_HUEHUETOCA">#REF!</definedName>
    <definedName name="_HUEYPOXTLA">#REF!</definedName>
    <definedName name="_HUIXQUILUCAN">#REF!</definedName>
    <definedName name="_ISIDRO_FABELA">#REF!</definedName>
    <definedName name="_IXTAPALUCA">#REF!</definedName>
    <definedName name="_IXTAPAN_DE_LA_SAL">#REF!</definedName>
    <definedName name="_IXTAPAN_DEL_ORO">#REF!</definedName>
    <definedName name="_IXTLAHUACA">#REF!</definedName>
    <definedName name="_JALTENCO">#REF!</definedName>
    <definedName name="_JILOTEPEC">#REF!</definedName>
    <definedName name="_JILOTZINGO">#REF!</definedName>
    <definedName name="_JIQUIPILCO">#REF!</definedName>
    <definedName name="_JOCOTITLÁN">#REF!</definedName>
    <definedName name="_JOQUICINGO">#REF!</definedName>
    <definedName name="_JUCHITEPEC">#REF!</definedName>
    <definedName name="_Key1" hidden="1">[2]A!#REF!</definedName>
    <definedName name="_LA_PAZ">#REF!</definedName>
    <definedName name="_LERMA">#REF!</definedName>
    <definedName name="_LUVIANOS">#REF!</definedName>
    <definedName name="_MALINALCO">#REF!</definedName>
    <definedName name="_MELCHOR_OCAMPO">#REF!</definedName>
    <definedName name="_METEPEC">#REF!</definedName>
    <definedName name="_MEXICALTZINGO">#REF!</definedName>
    <definedName name="_MORELOS">#REF!</definedName>
    <definedName name="_NAUCALPAN_DE_JUÁREZ">#REF!</definedName>
    <definedName name="_NEXTLALPAN">#REF!</definedName>
    <definedName name="_NEZAHUALCÓYOTL">#REF!</definedName>
    <definedName name="_NICOLÁS_ROMERO">#REF!</definedName>
    <definedName name="_NOPALTEPEC">#REF!</definedName>
    <definedName name="_OCOYOACAC">#REF!</definedName>
    <definedName name="_OCUILAN">#REF!</definedName>
    <definedName name="_Order1" hidden="1">0</definedName>
    <definedName name="_Order2" hidden="1">255</definedName>
    <definedName name="_OTUMBA">#REF!</definedName>
    <definedName name="_OTZOLOAPAN">#REF!</definedName>
    <definedName name="_OTZOLOTEPEC">#REF!</definedName>
    <definedName name="_OZUMBA">#REF!</definedName>
    <definedName name="_PAPALOTLA">#REF!</definedName>
    <definedName name="_POLOTITLÁN">#REF!</definedName>
    <definedName name="_RAYÓN">#REF!</definedName>
    <definedName name="_SAN_ANTONIO_LA_ISLA">#REF!</definedName>
    <definedName name="_SAN_FELIPE_DEL_PROGRESO">#REF!</definedName>
    <definedName name="_SAN_JOSÉ_DEL_RINCÓN">#REF!</definedName>
    <definedName name="_SAN_MARTÍN_DE_LAS_PIRÁMIDES">#REF!</definedName>
    <definedName name="_SAN_MATEO_ATENCO">#REF!</definedName>
    <definedName name="_SAN_SIMÓN_DE_GUERRERO">#REF!</definedName>
    <definedName name="_SANTO_TOMÁS">#REF!</definedName>
    <definedName name="_SOYANIQUILPAN_DE_JUÁREZ">#REF!</definedName>
    <definedName name="_SULTEPEC">#REF!</definedName>
    <definedName name="_TECÁMAC">#REF!</definedName>
    <definedName name="_TEJUPILCO">#REF!</definedName>
    <definedName name="_TEMAMATLA">#REF!</definedName>
    <definedName name="_TEMASCALAPA">#REF!</definedName>
    <definedName name="_TEMASCALCINGO">#REF!</definedName>
    <definedName name="_TEMASCALTEPEC">#REF!</definedName>
    <definedName name="_TEMOAYA">#REF!</definedName>
    <definedName name="_TENANCINGO">#REF!</definedName>
    <definedName name="_TENANGO_DEL_AIRE">#REF!</definedName>
    <definedName name="_TENANGO_DEL_VALLE">#REF!</definedName>
    <definedName name="_TEOLOYUCAN">#REF!</definedName>
    <definedName name="_TEOTIHUACÁN">#REF!</definedName>
    <definedName name="_TEPETLAOXTOC">#REF!</definedName>
    <definedName name="_TEPETLIXPA">#REF!</definedName>
    <definedName name="_TEPOTZOTLÁN">#REF!</definedName>
    <definedName name="_TEQUIXQUIAC">#REF!</definedName>
    <definedName name="_TEXCALTITLÁN">#REF!</definedName>
    <definedName name="_TEXCALYACAC">#REF!</definedName>
    <definedName name="_TEXCOCO">#REF!</definedName>
    <definedName name="_TEZOYUCA">#REF!</definedName>
    <definedName name="_TIANGUISTENCO">#REF!</definedName>
    <definedName name="_TIMILPAN">#REF!</definedName>
    <definedName name="_TLALMANALCO">#REF!</definedName>
    <definedName name="_TLALNEPANTLA_DE_BAZ">#REF!</definedName>
    <definedName name="_TLATLAYA">#REF!</definedName>
    <definedName name="_TOLUCA">#REF!</definedName>
    <definedName name="_TONANITLA">#REF!</definedName>
    <definedName name="_TONATICO">#REF!</definedName>
    <definedName name="_TULTEPEC">#REF!</definedName>
    <definedName name="_TULTITLÁN">#REF!</definedName>
    <definedName name="_VALLE_DE_BRAVO">#REF!</definedName>
    <definedName name="_VALLE_DE_CHALCO_SOLIDARIDAD">#REF!</definedName>
    <definedName name="_VILLA_DE_ALLENDE">#REF!</definedName>
    <definedName name="_VILLA_DEL_CARBÓN">#REF!</definedName>
    <definedName name="_VILLA_GUERRERO">#REF!</definedName>
    <definedName name="_VILLA_VICTORIA">#REF!</definedName>
    <definedName name="_XALATLACO">#REF!</definedName>
    <definedName name="_XONACATLÁN">#REF!</definedName>
    <definedName name="_ZACAZONAPAN">#REF!</definedName>
    <definedName name="_ZACUALPAN">#REF!</definedName>
    <definedName name="_ZINACANTEPEC">#REF!</definedName>
    <definedName name="_ZUMPAHUACÁN">#REF!</definedName>
    <definedName name="_ZUMPANGO">#REF!</definedName>
    <definedName name="A">#REF!</definedName>
    <definedName name="A_impresión_IM">'[3]Crese-05'!$B$1:$N$14</definedName>
    <definedName name="aaaa">'[4]Crese-05'!$B$1:$N$14</definedName>
    <definedName name="Aguascalientes">[5]Listas!#REF!</definedName>
    <definedName name="AN">'[6]DCCOA-5A'!$B$1:$N$12</definedName>
    <definedName name="ANEXOS">'[3]Crese-05'!$B$1:$N$14</definedName>
    <definedName name="AÑO">[7]EAIP2012!#REF!</definedName>
    <definedName name="_xlnm.Print_Area" localSheetId="6">'EDO FLU EFE 2021'!$A$1:$E$89</definedName>
    <definedName name="_xlnm.Print_Area" localSheetId="2">'EDO VAR H P 2021'!$B$2:$H$58</definedName>
    <definedName name="_xlnm.Print_Area" localSheetId="7">'END NET 2021'!$A$1:$J$53</definedName>
    <definedName name="_xlnm.Print_Area" localSheetId="0">'EST SIT FIN COM 2021'!$B$2:$K$162</definedName>
    <definedName name="_xlnm.Print_Area" localSheetId="10">'F-1 ESFD LDF 2021'!$A$1:$H$106</definedName>
    <definedName name="_xlnm.Print_Area" localSheetId="11">'F-4 BAL PRES 2021'!$A$1:$G$86</definedName>
    <definedName name="_xlnm.Print_Area" localSheetId="8">'INT DEUDA 2021'!$A$1:$I$73</definedName>
    <definedName name="_xlnm.Print_Area" localSheetId="9">'NOTAS EDO FIN 2021'!$A$1:$A$117</definedName>
    <definedName name="_xlnm.Print_Area">[8]REL93!#REF!</definedName>
    <definedName name="AUTORIZADO_MES">[7]EAIP2012!#REF!</definedName>
    <definedName name="b">[9]Tablas!#REF!</definedName>
    <definedName name="Baja_California">[5]Listas!#REF!</definedName>
    <definedName name="Baja_California_Sur">[5]Listas!#REF!</definedName>
    <definedName name="_xlnm.Database">#REF!</definedName>
    <definedName name="BERE">#REF!</definedName>
    <definedName name="CAEM">#REF!</definedName>
    <definedName name="Campeche">[5]Listas!#REF!</definedName>
    <definedName name="Chiapas">[5]Listas!#REF!</definedName>
    <definedName name="Chihuahua">[5]Listas!#REF!</definedName>
    <definedName name="cines">#REF!</definedName>
    <definedName name="Coahuila_de_Zaragoza">[5]Listas!#REF!</definedName>
    <definedName name="Colima">[5]Listas!#REF!</definedName>
    <definedName name="CUADRO" hidden="1">[10]POBLACION!$A$17:$A$146</definedName>
    <definedName name="cuadrosss">'[11]EDO POS FINAN'!#REF!</definedName>
    <definedName name="DDD">#REF!</definedName>
    <definedName name="depreciacion">#REF!</definedName>
    <definedName name="DEUDA_PUBLICA_DE_ENTIDADES_FEDERATIVAS_Y_MUNICIPIOS_POR_TIPO_DE_DEUDOR">#REF!</definedName>
    <definedName name="DFG">[12]Tablas!#REF!</definedName>
    <definedName name="DIA">[7]EAIP2012!#REF!</definedName>
    <definedName name="DIFERENCIAS">#N/A</definedName>
    <definedName name="Distrito">#REF!</definedName>
    <definedName name="Distrito_Federal">[5]Listas!#REF!</definedName>
    <definedName name="DSTRD">'[13]Crese-05'!$B$1:$N$14</definedName>
    <definedName name="Durango">[5]Listas!#REF!</definedName>
    <definedName name="e">#REF!</definedName>
    <definedName name="EDO_ACTIVCons1.1">[14]Tablas!#REF!</definedName>
    <definedName name="Endeudamiento" hidden="1">{"'Hoja1'!$C$7:$D$8","'Hoja1'!$C$7:$D$8"}</definedName>
    <definedName name="Entidad">[5]Listas!$A$2:$A$33</definedName>
    <definedName name="Entrante">INDIRECT(VLOOKUP(#REF!,#REF!,7,0))</definedName>
    <definedName name="ENTRANTE_Acambay_de_Ruiz_Castañeda">#REF!</definedName>
    <definedName name="ENTRANTE_Acolman">#REF!</definedName>
    <definedName name="ENTRANTE_Aculco">#REF!</definedName>
    <definedName name="ENTRANTE_Almoloya_de_Alquisiras">#REF!</definedName>
    <definedName name="ENTRANTE_Almoloya_de_Juárez">#REF!</definedName>
    <definedName name="ENTRANTE_Almoloya_del_Río">#REF!</definedName>
    <definedName name="ENTRANTE_Amanalco">#REF!</definedName>
    <definedName name="ENTRANTE_Amatepec">#REF!</definedName>
    <definedName name="ENTRANTE_Amecameca">#REF!</definedName>
    <definedName name="ENTRANTE_Apaxco">#REF!</definedName>
    <definedName name="ENTRANTE_Atenco">#REF!</definedName>
    <definedName name="ENTRANTE_Atizapán">#REF!</definedName>
    <definedName name="ENTRANTE_Atizapán_de_Zaragoza">#REF!</definedName>
    <definedName name="ENTRANTE_Atlacomulco">#REF!</definedName>
    <definedName name="ENTRANTE_Atlautla">#REF!</definedName>
    <definedName name="ENTRANTE_Axapusco">#REF!</definedName>
    <definedName name="ENTRANTE_Ayapango">#REF!</definedName>
    <definedName name="ENTRANTE_Calimaya">#REF!</definedName>
    <definedName name="ENTRANTE_Capulhuac">#REF!</definedName>
    <definedName name="ENTRANTE_Chalco">#REF!</definedName>
    <definedName name="ENTRANTE_Chapa_de_Mota">#REF!</definedName>
    <definedName name="ENTRANTE_Chapultepec">#REF!</definedName>
    <definedName name="ENTRANTE_Chiautla">#REF!</definedName>
    <definedName name="ENTRANTE_Chicoloapan">#REF!</definedName>
    <definedName name="ENTRANTE_Chiconcuac">#REF!</definedName>
    <definedName name="ENTRANTE_Chimalhuacán">#REF!</definedName>
    <definedName name="ENTRANTE_Coacalco_de_Berriozábal">#REF!</definedName>
    <definedName name="ENTRANTE_Coatepec_Harinas">#REF!</definedName>
    <definedName name="ENTRANTE_Cocotitlán">#REF!</definedName>
    <definedName name="ENTRANTE_Coyotepec">#REF!</definedName>
    <definedName name="ENTRANTE_Cuautitlán">#REF!</definedName>
    <definedName name="ENTRANTE_Cuautitlán_Izcalli">#REF!</definedName>
    <definedName name="ENTRANTE_Donato_Guerra">#REF!</definedName>
    <definedName name="ENTRANTE_Ecatepec_de_Morelos">#REF!</definedName>
    <definedName name="ENTRANTE_Ecatzingo">#REF!</definedName>
    <definedName name="ENTRANTE_El_Oro">#REF!</definedName>
    <definedName name="ENTRANTE_Huehuetoca">#REF!</definedName>
    <definedName name="ENTRANTE_Hueypoxtla">#REF!</definedName>
    <definedName name="ENTRANTE_Huixquilucan">#REF!</definedName>
    <definedName name="ENTRANTE_Isidro_Fabela">#REF!</definedName>
    <definedName name="ENTRANTE_Ixtapaluca">#REF!</definedName>
    <definedName name="ENTRANTE_Ixtapan_de_la_Sal">#REF!</definedName>
    <definedName name="ENTRANTE_Ixtapan_del_Oro">#REF!</definedName>
    <definedName name="ENTRANTE_Ixtlahuaca">#REF!</definedName>
    <definedName name="ENTRANTE_Jaltenco">#REF!</definedName>
    <definedName name="ENTRANTE_Jilotepec">#REF!</definedName>
    <definedName name="ENTRANTE_Jilotzingo">#REF!</definedName>
    <definedName name="ENTRANTE_Jiquipilco">#REF!</definedName>
    <definedName name="ENTRANTE_Jocotitlán">#REF!</definedName>
    <definedName name="ENTRANTE_Joquicingo">#REF!</definedName>
    <definedName name="ENTRANTE_Juchitepec">#REF!</definedName>
    <definedName name="ENTRANTE_La_Paz">#REF!</definedName>
    <definedName name="ENTRANTE_Lerma">#REF!</definedName>
    <definedName name="ENTRANTE_Luvianos">#REF!</definedName>
    <definedName name="ENTRANTE_Malinalco">#REF!</definedName>
    <definedName name="ENTRANTE_Melchor_Ocampo">#REF!</definedName>
    <definedName name="ENTRANTE_Metepec">#REF!</definedName>
    <definedName name="ENTRANTE_Mexicaltzingo">#REF!</definedName>
    <definedName name="ENTRANTE_Morelos">#REF!</definedName>
    <definedName name="ENTRANTE_Naucalpan_de_Juárez">#REF!</definedName>
    <definedName name="ENTRANTE_Nextlalpan">#REF!</definedName>
    <definedName name="ENTRANTE_Nezahualcóyotl">#REF!</definedName>
    <definedName name="ENTRANTE_Nicolás_Romero">#REF!</definedName>
    <definedName name="ENTRANTE_Nopaltepec">#REF!</definedName>
    <definedName name="ENTRANTE_Ocoyoacac">#REF!</definedName>
    <definedName name="ENTRANTE_Ocuilan">#REF!</definedName>
    <definedName name="ENTRANTE_Otumba">#REF!</definedName>
    <definedName name="ENTRANTE_Otzoloapan">#REF!</definedName>
    <definedName name="ENTRANTE_Otzolotepec">#REF!</definedName>
    <definedName name="ENTRANTE_Ozumba">#REF!</definedName>
    <definedName name="ENTRANTE_Papalotla">#REF!</definedName>
    <definedName name="ENTRANTE_Polotitlán">#REF!</definedName>
    <definedName name="ENTRANTE_Rayón">#REF!</definedName>
    <definedName name="ENTRANTE_San_Antonio_la_Isla">#REF!</definedName>
    <definedName name="ENTRANTE_San_Felipe_del_Progreso">#REF!</definedName>
    <definedName name="ENTRANTE_San_José_del_Rincón">#REF!</definedName>
    <definedName name="ENTRANTE_San_Martín_de_las_Pirámides">#REF!</definedName>
    <definedName name="ENTRANTE_San_Mateo_Atenco">#REF!</definedName>
    <definedName name="ENTRANTE_San_Simón_de_Guerrero">#REF!</definedName>
    <definedName name="ENTRANTE_Santo_Tomás">#REF!</definedName>
    <definedName name="ENTRANTE_Soyaniquilpan_de_Juárez">#REF!</definedName>
    <definedName name="ENTRANTE_Sultepec">#REF!</definedName>
    <definedName name="ENTRANTE_Tecámac">#REF!</definedName>
    <definedName name="ENTRANTE_Tejupilco">#REF!</definedName>
    <definedName name="ENTRANTE_Temamatla">#REF!</definedName>
    <definedName name="ENTRANTE_Temascalapa">#REF!</definedName>
    <definedName name="ENTRANTE_Temascalcingo">#REF!</definedName>
    <definedName name="ENTRANTE_Temascaltepec">#REF!</definedName>
    <definedName name="ENTRANTE_Temoaya">#REF!</definedName>
    <definedName name="ENTRANTE_Tenancingo">#REF!</definedName>
    <definedName name="ENTRANTE_Tenango_del_Aire">#REF!</definedName>
    <definedName name="ENTRANTE_Tenango_del_Valle">#REF!</definedName>
    <definedName name="ENTRANTE_Teoloyucán">#REF!</definedName>
    <definedName name="ENTRANTE_Teotihuacán">#REF!</definedName>
    <definedName name="ENTRANTE_Tepetlaoxtoc">#REF!</definedName>
    <definedName name="ENTRANTE_Tepetlixpa">#REF!</definedName>
    <definedName name="ENTRANTE_Tepotzotlán">#REF!</definedName>
    <definedName name="ENTRANTE_Tequixquiac">#REF!</definedName>
    <definedName name="ENTRANTE_Texcaltitlán">#REF!</definedName>
    <definedName name="ENTRANTE_Texcalyacac">#REF!</definedName>
    <definedName name="ENTRANTE_Texcoco">#REF!</definedName>
    <definedName name="ENTRANTE_Tezoyuca">#REF!</definedName>
    <definedName name="ENTRANTE_Tianguistenco">#REF!</definedName>
    <definedName name="ENTRANTE_Timilpan">#REF!</definedName>
    <definedName name="ENTRANTE_Tlalmanalco">#REF!</definedName>
    <definedName name="ENTRANTE_Tlalnepantla_de_Baz">#REF!</definedName>
    <definedName name="ENTRANTE_Tlatlaya">#REF!</definedName>
    <definedName name="ENTRANTE_Toluca">#REF!</definedName>
    <definedName name="ENTRANTE_Tonanitla">#REF!</definedName>
    <definedName name="ENTRANTE_Tonatico">#REF!</definedName>
    <definedName name="ENTRANTE_Tultepec">#REF!</definedName>
    <definedName name="ENTRANTE_Tultitlán">#REF!</definedName>
    <definedName name="ENTRANTE_Valle_de_Bravo">#REF!</definedName>
    <definedName name="ENTRANTE_Valle_de_Chalco_Solidaridad">#REF!</definedName>
    <definedName name="ENTRANTE_Villa_de_Allende">#REF!</definedName>
    <definedName name="ENTRANTE_Villa_del_Carbón">#REF!</definedName>
    <definedName name="ENTRANTE_Villa_Guerrero">#REF!</definedName>
    <definedName name="ENTRANTE_Villa_Victoria">#REF!</definedName>
    <definedName name="ENTRANTE_Xalatlaco">#REF!</definedName>
    <definedName name="ENTRANTE_Xonacatlán">#REF!</definedName>
    <definedName name="ENTRANTE_Zacazonapan">#REF!</definedName>
    <definedName name="ENTRANTE_Zacualpan">#REF!</definedName>
    <definedName name="ENTRANTE_Zinacantepec">#REF!</definedName>
    <definedName name="ENTRANTE_Zumpahuacán">#REF!</definedName>
    <definedName name="ENTRANTE_Zumpango">#REF!</definedName>
    <definedName name="ESTADO">[14]Tablas!#REF!</definedName>
    <definedName name="eter">#REF!</definedName>
    <definedName name="EVHP">[12]Tablas!#REF!</definedName>
    <definedName name="EWW">[12]Tablas!#REF!</definedName>
    <definedName name="fasdfas">#REF!</definedName>
    <definedName name="fdgfg">#REF!</definedName>
    <definedName name="FEC_GRAL">[7]EAIP2012!#REF!</definedName>
    <definedName name="FF">[12]Tablas!#REF!</definedName>
    <definedName name="FFFFFFFFFFFF">'[15]EDO POS FINAN'!#REF!</definedName>
    <definedName name="fgd">'[13]Crese-05'!$B$1:$N$14</definedName>
    <definedName name="fofof">#REF!</definedName>
    <definedName name="FOFOF1">#REF!</definedName>
    <definedName name="FOR">#REF!</definedName>
    <definedName name="FotoEdo._Mexico">OFFSET([16]BASE!$J$1,MATCH([16]ESTADOS!$U$19,[16]BASE!$A$2:$A$4,0),0,1,1)</definedName>
    <definedName name="FotoHidalgo">OFFSET([16]BASE!$I$1,MATCH([16]ESTADOS!$U$26,[16]BASE!$A$2:$A$4,0),0,1,1)</definedName>
    <definedName name="Fotopuebla">OFFSET([16]BASE!$B$1,MATCH([16]ESTADOS!$U$18,[16]BASE!$A$2:$A$4,0),0,1,1)</definedName>
    <definedName name="FotoVeracruz">OFFSET([16]BASE!$C$1,MATCH([16]ESTADOS!$U$23,[16]BASE!$A$2:$A$4,0),0,1,1)</definedName>
    <definedName name="FRDF">#REF!</definedName>
    <definedName name="gfhfd">#REF!</definedName>
    <definedName name="GH">[12]Tablas!#REF!</definedName>
    <definedName name="grupos_1">[17]FERNANDO!$A$10:$E$771</definedName>
    <definedName name="grupos_e">[17]FERNANDO!$A$10:$E$771</definedName>
    <definedName name="Guanajuato">[5]Listas!#REF!</definedName>
    <definedName name="Guerrero">[5]Listas!#REF!</definedName>
    <definedName name="GYG">'[13]Crese-05'!$B$1:$N$14</definedName>
    <definedName name="h">'[18]EDO POS FINAN'!$B$2:$S$43</definedName>
    <definedName name="HHH">[12]Tablas!#REF!</definedName>
    <definedName name="Hidalgo">[5]Listas!#REF!</definedName>
    <definedName name="hola">'[19]EDO POS FINAN'!#REF!</definedName>
    <definedName name="HTML_CodePage" hidden="1">1252</definedName>
    <definedName name="HTML_Control" hidden="1">{"'Hoja1'!$C$7:$D$8","'Hoja1'!$C$7:$D$8"}</definedName>
    <definedName name="HTML_Description" hidden="1">""</definedName>
    <definedName name="HTML_Email" hidden="1">"diaz0705@mexico.com"</definedName>
    <definedName name="HTML_Header" hidden="1">"busquedas"</definedName>
    <definedName name="HTML_LastUpdate" hidden="1">"22/11/99"</definedName>
    <definedName name="HTML_LineAfter" hidden="1">TRUE</definedName>
    <definedName name="HTML_LineBefore" hidden="1">TRUE</definedName>
    <definedName name="HTML_Name" hidden="1">"add"</definedName>
    <definedName name="HTML_OBDlg2" hidden="1">TRUE</definedName>
    <definedName name="HTML_OBDlg4" hidden="1">TRUE</definedName>
    <definedName name="HTML_OS" hidden="1">0</definedName>
    <definedName name="HTML_PathFile" hidden="1">"c:\archivar\tesis\varios"</definedName>
    <definedName name="HTML_Title" hidden="1">"tonto"</definedName>
    <definedName name="I_EGRESOS">#REF!</definedName>
    <definedName name="indice" hidden="1">#REF!</definedName>
    <definedName name="ingre">[20]EG13!#REF!</definedName>
    <definedName name="ISRA">[14]Tablas!#REF!</definedName>
    <definedName name="j">[9]Tablas!#REF!</definedName>
    <definedName name="Jalisco">[5]Listas!#REF!</definedName>
    <definedName name="JKLJ">#REF!</definedName>
    <definedName name="KHJHGÑH">#REF!</definedName>
    <definedName name="KJK">#REF!</definedName>
    <definedName name="KJL">#REF!</definedName>
    <definedName name="KO">[14]Tablas!#REF!</definedName>
    <definedName name="L">#REF!</definedName>
    <definedName name="LLL">'[6]DCCOA-5A'!$B$1:$N$12</definedName>
    <definedName name="lol">#REF!</definedName>
    <definedName name="LOOLLLL">[21]Tablas!#REF!</definedName>
    <definedName name="LOP">[21]Tablas!#REF!</definedName>
    <definedName name="M">[12]Tablas!#REF!</definedName>
    <definedName name="mairopxs">[12]Tablas!#REF!</definedName>
    <definedName name="Mapa">INDIRECT([22]mapa!$S$3)</definedName>
    <definedName name="MES">[7]EAIP2012!#REF!</definedName>
    <definedName name="Michoacán_de_Ocampo">#REF!</definedName>
    <definedName name="MODIFICACIONES">#REF!</definedName>
    <definedName name="Morelos">[5]Listas!#REF!</definedName>
    <definedName name="MPIO">[7]EAIP2012!#REF!</definedName>
    <definedName name="Nayarit">[5]Listas!#REF!</definedName>
    <definedName name="NM">[12]Tablas!#REF!</definedName>
    <definedName name="NO_MPIO">[7]EAIP2012!#REF!</definedName>
    <definedName name="nuevaley">#REF!</definedName>
    <definedName name="Nuevo_León">[5]Listas!#REF!</definedName>
    <definedName name="ñ">#REF!</definedName>
    <definedName name="O">[9]Tablas!#REF!</definedName>
    <definedName name="Oaxaca">[5]Listas!#REF!</definedName>
    <definedName name="OBSE">#REF!</definedName>
    <definedName name="OBSERV">#REF!</definedName>
    <definedName name="OBSERVACION">#REF!</definedName>
    <definedName name="ojuguytf">#REF!</definedName>
    <definedName name="ok" hidden="1">[2]A!#REF!</definedName>
    <definedName name="otro" hidden="1">{"'Hoja1'!$C$7:$D$8","'Hoja1'!$C$7:$D$8"}</definedName>
    <definedName name="OUH">#REF!</definedName>
    <definedName name="ParPol">INDIRECT((VLOOKUP(#REF!,#REF!,6,FALSE)))</definedName>
    <definedName name="pp">[14]Tablas!#REF!</definedName>
    <definedName name="Ppto_Depcias">#REF!</definedName>
    <definedName name="Print_Area">[8]REL93!#REF!</definedName>
    <definedName name="PROP">[12]Tablas!#REF!</definedName>
    <definedName name="Puebla">[5]Listas!#REF!</definedName>
    <definedName name="q">#REF!</definedName>
    <definedName name="Querétaro">[5]Listas!#REF!</definedName>
    <definedName name="Quintana_Roo">[5]Listas!#REF!</definedName>
    <definedName name="RECAUDACIÓN_PUENTES_ESTATALES_Y_CARRETERAS_CONCESIONADAS">[23]CONCENTRADO!$K$23:$S$45</definedName>
    <definedName name="RECOM">#REF!</definedName>
    <definedName name="RECOMENDA">#REF!</definedName>
    <definedName name="res">'[24]EDO POS FINAN'!$B$2:$S$45</definedName>
    <definedName name="rrrrrrrr">#REF!</definedName>
    <definedName name="RYTY">#REF!</definedName>
    <definedName name="SALIENTE">INDIRECT(VLOOKUP(#REF!,#REF!,4,0))</definedName>
    <definedName name="SALIENTE_Acambay_de_Ruiz_Castañeda">#REF!</definedName>
    <definedName name="SALIENTE_Acolman">#REF!</definedName>
    <definedName name="SALIENTE_Aculco">#REF!</definedName>
    <definedName name="SALIENTE_Almoloya_de_Alquisiras">#REF!</definedName>
    <definedName name="SALIENTE_Almoloya_de_Juárez">#REF!</definedName>
    <definedName name="SALIENTE_Almoloya_del_Río">#REF!</definedName>
    <definedName name="SALIENTE_Amanalco">#REF!</definedName>
    <definedName name="SALIENTE_Amatepec">#REF!</definedName>
    <definedName name="SALIENTE_Amecameca">#REF!</definedName>
    <definedName name="SALIENTE_Apaxco">#REF!</definedName>
    <definedName name="SALIENTE_Atenco">#REF!</definedName>
    <definedName name="SALIENTE_Atizapán">#REF!</definedName>
    <definedName name="SALIENTE_Atizapán_de_Zaragoza">#REF!</definedName>
    <definedName name="SALIENTE_Atlacomulco">#REF!</definedName>
    <definedName name="SALIENTE_Atlautla">#REF!</definedName>
    <definedName name="SALIENTE_Axapusco">#REF!</definedName>
    <definedName name="SALIENTE_Ayapango">#REF!</definedName>
    <definedName name="SALIENTE_Calimaya">#REF!</definedName>
    <definedName name="SALIENTE_Capulhuac">#REF!</definedName>
    <definedName name="SALIENTE_Chalco">#REF!</definedName>
    <definedName name="SALIENTE_Chapa_de_Mota">#REF!</definedName>
    <definedName name="SALIENTE_Chapultepec">#REF!</definedName>
    <definedName name="SALIENTE_Chiautla">#REF!</definedName>
    <definedName name="SALIENTE_Chicoloapan">#REF!</definedName>
    <definedName name="SALIENTE_Chiconcuac">#REF!</definedName>
    <definedName name="SALIENTE_Chimalhuacán">#REF!</definedName>
    <definedName name="SALIENTE_Coacalco_de_Berriozábal">#REF!</definedName>
    <definedName name="SALIENTE_Coatepec_Harinas">#REF!</definedName>
    <definedName name="SALIENTE_Cocotitlán">#REF!</definedName>
    <definedName name="SALIENTE_Coyotepec">#REF!</definedName>
    <definedName name="SALIENTE_Cuautitlán">#REF!</definedName>
    <definedName name="SALIENTE_Cuautitlán_Izcalli">#REF!</definedName>
    <definedName name="SALIENTE_Donato_Guerra">#REF!</definedName>
    <definedName name="SALIENTE_Ecatepec_de_Morelos">#REF!</definedName>
    <definedName name="SALIENTE_Ecatzingo">#REF!</definedName>
    <definedName name="SALIENTE_El_Oro">#REF!</definedName>
    <definedName name="SALIENTE_Huehuetoca">#REF!</definedName>
    <definedName name="SALIENTE_Hueypoxtla">#REF!</definedName>
    <definedName name="SALIENTE_Huixquilucan">#REF!</definedName>
    <definedName name="SALIENTE_Isidro_Fabela">#REF!</definedName>
    <definedName name="SALIENTE_Ixtapaluca">#REF!</definedName>
    <definedName name="SALIENTE_Ixtapan_de_la_Sal">#REF!</definedName>
    <definedName name="SALIENTE_Ixtapan_del_Oro">#REF!</definedName>
    <definedName name="SALIENTE_Ixtlahuaca">#REF!</definedName>
    <definedName name="SALIENTE_Jaltenco">#REF!</definedName>
    <definedName name="SALIENTE_Jilotepec">#REF!</definedName>
    <definedName name="SALIENTE_Jilotzingo">#REF!</definedName>
    <definedName name="SALIENTE_Jiquipilco">#REF!</definedName>
    <definedName name="SALIENTE_Jocotitlán">#REF!</definedName>
    <definedName name="SALIENTE_Joquicingo">#REF!</definedName>
    <definedName name="SALIENTE_Juchitepec">#REF!</definedName>
    <definedName name="SALIENTE_La_Paz">#REF!</definedName>
    <definedName name="SALIENTE_Lerma">#REF!</definedName>
    <definedName name="SALIENTE_Luvianos">#REF!</definedName>
    <definedName name="SALIENTE_Malinalco">#REF!</definedName>
    <definedName name="SALIENTE_Melchor_Ocampo">#REF!</definedName>
    <definedName name="SALIENTE_Metepec">#REF!</definedName>
    <definedName name="SALIENTE_Mexicaltzingo">#REF!</definedName>
    <definedName name="SALIENTE_Morelos">#REF!</definedName>
    <definedName name="SALIENTE_Naucalpan_de_Juárez">#REF!</definedName>
    <definedName name="SALIENTE_Nextlalpan">#REF!</definedName>
    <definedName name="SALIENTE_Nezahualcóyotl">#REF!</definedName>
    <definedName name="SALIENTE_Nicolás_Romero">#REF!</definedName>
    <definedName name="SALIENTE_Nopaltepec">#REF!</definedName>
    <definedName name="SALIENTE_Ocoyoacac">#REF!</definedName>
    <definedName name="SALIENTE_Ocuilan">#REF!</definedName>
    <definedName name="SALIENTE_Otumba">#REF!</definedName>
    <definedName name="SALIENTE_Otzoloapan">#REF!</definedName>
    <definedName name="SALIENTE_Otzolotepec">#REF!</definedName>
    <definedName name="SALIENTE_Ozumba">#REF!</definedName>
    <definedName name="SALIENTE_Papalotla">#REF!</definedName>
    <definedName name="SALIENTE_Polotitlán">#REF!</definedName>
    <definedName name="SALIENTE_Rayón">#REF!</definedName>
    <definedName name="SALIENTE_San_Antonio_la_Isla">#REF!</definedName>
    <definedName name="SALIENTE_San_Felipe_del_Progreso">#REF!</definedName>
    <definedName name="SALIENTE_San_José_del_Rincón">#REF!</definedName>
    <definedName name="SALIENTE_San_Martín_de_las_Pirámides">#REF!</definedName>
    <definedName name="SALIENTE_San_Mateo_Atenco">#REF!</definedName>
    <definedName name="SALIENTE_San_Simón_de_Guerrero">#REF!</definedName>
    <definedName name="SALIENTE_Santo_Tomás">#REF!</definedName>
    <definedName name="SALIENTE_Soyaniquilpan_de_Juárez">#REF!</definedName>
    <definedName name="SALIENTE_Sultepec">#REF!</definedName>
    <definedName name="SALIENTE_Tecámac">#REF!</definedName>
    <definedName name="SALIENTE_Tejupilco">#REF!</definedName>
    <definedName name="SALIENTE_Temamatla">#REF!</definedName>
    <definedName name="SALIENTE_Temascalapa">#REF!</definedName>
    <definedName name="SALIENTE_Temascalcingo">#REF!</definedName>
    <definedName name="SALIENTE_Temascaltepec">#REF!</definedName>
    <definedName name="SALIENTE_Temoaya">#REF!</definedName>
    <definedName name="SALIENTE_Tenancingo">#REF!</definedName>
    <definedName name="SALIENTE_Tenango_del_Aire">#REF!</definedName>
    <definedName name="SALIENTE_Tenango_del_Valle">#REF!</definedName>
    <definedName name="SALIENTE_Teoloyucán">#REF!</definedName>
    <definedName name="SALIENTE_Teotihuacán">#REF!</definedName>
    <definedName name="SALIENTE_Tepetlaoxtoc">#REF!</definedName>
    <definedName name="SALIENTE_Tepetlixpa">#REF!</definedName>
    <definedName name="SALIENTE_Tepotzotlán">#REF!</definedName>
    <definedName name="SALIENTE_Tequixquiac">#REF!</definedName>
    <definedName name="SALIENTE_Texcaltitlán">#REF!</definedName>
    <definedName name="SALIENTE_Texcalyacac">#REF!</definedName>
    <definedName name="SALIENTE_Texcoco">#REF!</definedName>
    <definedName name="SALIENTE_Tezoyuca">#REF!</definedName>
    <definedName name="SALIENTE_Tianguistenco">#REF!</definedName>
    <definedName name="SALIENTE_Timilpan">#REF!</definedName>
    <definedName name="SALIENTE_Tlalmanalco">#REF!</definedName>
    <definedName name="SALIENTE_Tlalnepantla_de_Baz">#REF!</definedName>
    <definedName name="SALIENTE_Tlatlaya">#REF!</definedName>
    <definedName name="SALIENTE_Toluca">#REF!</definedName>
    <definedName name="SALIENTE_Tonanitla">#REF!</definedName>
    <definedName name="SALIENTE_Tonatico">#REF!</definedName>
    <definedName name="SALIENTE_Tultepec">#REF!</definedName>
    <definedName name="SALIENTE_Tultitlán">#REF!</definedName>
    <definedName name="SALIENTE_Valle_de_Bravo">#REF!</definedName>
    <definedName name="SALIENTE_Valle_de_Chalco_Solidaridad">#REF!</definedName>
    <definedName name="SALIENTE_Villa_de_Allende">#REF!</definedName>
    <definedName name="SALIENTE_Villa_del_Carbón">#REF!</definedName>
    <definedName name="SALIENTE_Villa_Guerrero">#REF!</definedName>
    <definedName name="SALIENTE_Villa_Victoria">#REF!</definedName>
    <definedName name="SALIENTE_Xalatlaco">#REF!</definedName>
    <definedName name="SALIENTE_Xonacatlán">#REF!</definedName>
    <definedName name="SALIENTE_Zacazonapan">#REF!</definedName>
    <definedName name="SALIENTE_Zacualpan">#REF!</definedName>
    <definedName name="SALIENTE_Zinacantepec">#REF!</definedName>
    <definedName name="SALIENTE_Zumpahuacán">#REF!</definedName>
    <definedName name="SALIENTE_Zumpango">#REF!</definedName>
    <definedName name="San_Luis_Potosí">[5]Listas!#REF!</definedName>
    <definedName name="Seleccionado">[25]datos!$AF$3</definedName>
    <definedName name="Sinaloa">[5]Listas!#REF!</definedName>
    <definedName name="Sonora">[5]Listas!#REF!</definedName>
    <definedName name="SUB">#REF!</definedName>
    <definedName name="SUBA">[12]Tablas!#REF!</definedName>
    <definedName name="suba2">[14]Tablas!#REF!</definedName>
    <definedName name="Tabasco">[5]Listas!#REF!</definedName>
    <definedName name="Tamaulipas">[5]Listas!#REF!</definedName>
    <definedName name="thalia">'[24]EDO POS FINAN'!$B$2:$S$45</definedName>
    <definedName name="_xlnm.Print_Titles" localSheetId="10">'F-1 ESFD LDF 2021'!$2:$12</definedName>
    <definedName name="Títulos_a_imprimir_IM">'[26]EDO POS FINAN'!#REF!</definedName>
    <definedName name="Tlaxcala">[5]Listas!#REF!</definedName>
    <definedName name="todos">#REF!</definedName>
    <definedName name="tonod" hidden="1">{"'Hoja1'!$C$7:$D$8","'Hoja1'!$C$7:$D$8"}</definedName>
    <definedName name="toño">#REF!</definedName>
    <definedName name="topo">INDIRECT((VLOOKUP(#REF!,[27]topo!$B$2:$E$126,4,0)))</definedName>
    <definedName name="Transf.">#REF!</definedName>
    <definedName name="tras">[5]Listas!#REF!</definedName>
    <definedName name="traspasos">#REF!</definedName>
    <definedName name="TRY">[12]Tablas!#REF!</definedName>
    <definedName name="tu">#REF!</definedName>
    <definedName name="TYYY">#REF!</definedName>
    <definedName name="u">[9]Tablas!#REF!</definedName>
    <definedName name="USMO">#REF!</definedName>
    <definedName name="VARIABLES">#N/A</definedName>
    <definedName name="Veracruz">[5]Listas!#REF!</definedName>
    <definedName name="w">#REF!</definedName>
    <definedName name="ws">#REF!</definedName>
    <definedName name="x">#REF!</definedName>
    <definedName name="xxx">'[24]EDO POS FINAN'!$B$2:$S$45</definedName>
    <definedName name="y">'[28]EDO POS FINAN'!$B$2:$S$45</definedName>
    <definedName name="ya" hidden="1">{"'Hoja1'!$C$7:$D$8","'Hoja1'!$C$7:$D$8"}</definedName>
    <definedName name="yo" hidden="1">{"'Hoja1'!$C$7:$D$8","'Hoja1'!$C$7:$D$8"}</definedName>
    <definedName name="Yucatán">[5]Listas!#REF!</definedName>
    <definedName name="yuyu">#REF!</definedName>
    <definedName name="Z_05A24B3F_0046_4A93_964B_C8E884CA78A3_.wvu.PrintArea" localSheetId="2" hidden="1">'EDO VAR H P 2021'!$B$2:$G$49</definedName>
    <definedName name="Z_05A24B3F_0046_4A93_964B_C8E884CA78A3_.wvu.PrintArea" localSheetId="7" hidden="1">'END NET 2021'!$A$1:$I$52</definedName>
    <definedName name="Z_05A24B3F_0046_4A93_964B_C8E884CA78A3_.wvu.PrintArea" localSheetId="0" hidden="1">'EST SIT FIN COM 2021'!$B$2:$K$150</definedName>
    <definedName name="Z_05A24B3F_0046_4A93_964B_C8E884CA78A3_.wvu.PrintArea" localSheetId="10" hidden="1">'F-1 ESFD LDF 2021'!$B$1:$G$95</definedName>
    <definedName name="Z_05A24B3F_0046_4A93_964B_C8E884CA78A3_.wvu.PrintArea" localSheetId="8" hidden="1">'INT DEUDA 2021'!$A$1:$H$70</definedName>
    <definedName name="Z_05A24B3F_0046_4A93_964B_C8E884CA78A3_.wvu.PrintTitles" localSheetId="10" hidden="1">'F-1 ESFD LDF 2021'!$2:$12</definedName>
    <definedName name="Z_05A24B3F_0046_4A93_964B_C8E884CA78A3_.wvu.Rows" localSheetId="0" hidden="1">'EST SIT FIN COM 2021'!$9:$57</definedName>
    <definedName name="Z_AB7C7113_F865_4779_9FA4_3A0AD2C9E93A_.wvu.PrintArea" localSheetId="2" hidden="1">'EDO VAR H P 2021'!$B$2:$G$49</definedName>
    <definedName name="Z_AB7C7113_F865_4779_9FA4_3A0AD2C9E93A_.wvu.PrintArea" localSheetId="7" hidden="1">'END NET 2021'!$A$1:$I$52</definedName>
    <definedName name="Z_AB7C7113_F865_4779_9FA4_3A0AD2C9E93A_.wvu.PrintArea" localSheetId="0" hidden="1">'EST SIT FIN COM 2021'!$B$2:$K$150</definedName>
    <definedName name="Z_AB7C7113_F865_4779_9FA4_3A0AD2C9E93A_.wvu.PrintArea" localSheetId="10" hidden="1">'F-1 ESFD LDF 2021'!$B$1:$G$95</definedName>
    <definedName name="Z_AB7C7113_F865_4779_9FA4_3A0AD2C9E93A_.wvu.PrintArea" localSheetId="8" hidden="1">'INT DEUDA 2021'!$A$1:$H$70</definedName>
    <definedName name="Z_AB7C7113_F865_4779_9FA4_3A0AD2C9E93A_.wvu.PrintTitles" localSheetId="10" hidden="1">'F-1 ESFD LDF 2021'!$2:$12</definedName>
    <definedName name="Z_AB7C7113_F865_4779_9FA4_3A0AD2C9E93A_.wvu.Rows" localSheetId="0" hidden="1">'EST SIT FIN COM 2021'!$9:$57</definedName>
    <definedName name="Zacatecas">[5]Listas!#REF!</definedName>
    <definedName name="ZINA">#REF!</definedName>
    <definedName name="zz">'[29]EDO POS FINAN'!$B$2:$S$43</definedName>
  </definedNames>
  <calcPr calcId="191029"/>
  <customWorkbookViews>
    <customWorkbookView name="ESTHER RAMIREZ DOMINGUEZ - Vista personalizada" guid="{05A24B3F-0046-4A93-964B-C8E884CA78A3}" mergeInterval="0" personalView="1" maximized="1" xWindow="-8" yWindow="-8" windowWidth="1936" windowHeight="1056" tabRatio="863" activeSheetId="29"/>
    <customWorkbookView name="JAIRO CARBAJAL RODRIGUEZ - Vista personalizada" guid="{AB7C7113-F865-4779-9FA4-3A0AD2C9E93A}" mergeInterval="0" personalView="1" maximized="1" xWindow="-8" yWindow="-8" windowWidth="1936" windowHeight="1056" tabRatio="863"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70" i="13" l="1"/>
  <c r="F70" i="13"/>
  <c r="G65" i="13"/>
  <c r="G81" i="13" s="1"/>
  <c r="F65" i="13"/>
  <c r="F81" i="13" s="1"/>
  <c r="D62" i="13"/>
  <c r="C62" i="13"/>
  <c r="G59" i="13"/>
  <c r="F59" i="13"/>
  <c r="G44" i="13"/>
  <c r="F44" i="13"/>
  <c r="D43" i="13"/>
  <c r="C43" i="13"/>
  <c r="G40" i="13"/>
  <c r="F40" i="13"/>
  <c r="D40" i="13"/>
  <c r="C40" i="13"/>
  <c r="G33" i="13"/>
  <c r="F33" i="13"/>
  <c r="D33" i="13"/>
  <c r="C33" i="13"/>
  <c r="G29" i="13"/>
  <c r="F29" i="13"/>
  <c r="D27" i="13"/>
  <c r="C27" i="13"/>
  <c r="C49" i="13" s="1"/>
  <c r="C64" i="13" s="1"/>
  <c r="G25" i="13"/>
  <c r="F25" i="13"/>
  <c r="G21" i="13"/>
  <c r="F21" i="13"/>
  <c r="D19" i="13"/>
  <c r="C19" i="13"/>
  <c r="G11" i="13"/>
  <c r="G49" i="13" s="1"/>
  <c r="G61" i="13" s="1"/>
  <c r="F11" i="13"/>
  <c r="F49" i="13" s="1"/>
  <c r="F61" i="13" s="1"/>
  <c r="F83" i="13" s="1"/>
  <c r="D11" i="13"/>
  <c r="D49" i="13" s="1"/>
  <c r="D64" i="13" s="1"/>
  <c r="C11" i="13"/>
  <c r="G83" i="13" l="1"/>
  <c r="D65" i="8"/>
  <c r="D64" i="8" s="1"/>
  <c r="C65" i="8"/>
  <c r="C64" i="8" s="1"/>
  <c r="D59" i="8"/>
  <c r="D58" i="8" s="1"/>
  <c r="C59" i="8"/>
  <c r="C58" i="8" s="1"/>
  <c r="D50" i="8"/>
  <c r="C50" i="8"/>
  <c r="D45" i="8"/>
  <c r="C45" i="8"/>
  <c r="D24" i="8"/>
  <c r="C24" i="8"/>
  <c r="D11" i="8"/>
  <c r="C11" i="8"/>
  <c r="D42" i="8" l="1"/>
  <c r="D55" i="8"/>
  <c r="D70" i="8"/>
  <c r="C42" i="8"/>
  <c r="C71" i="8" s="1"/>
  <c r="C55" i="8"/>
  <c r="C70" i="8"/>
  <c r="K67" i="61"/>
  <c r="J67" i="61"/>
  <c r="I66" i="61"/>
  <c r="E66" i="61" s="1"/>
  <c r="I65" i="61"/>
  <c r="E65" i="61" s="1"/>
  <c r="I62" i="61"/>
  <c r="E62" i="61" s="1"/>
  <c r="I61" i="61"/>
  <c r="E61" i="61" s="1"/>
  <c r="I60" i="61"/>
  <c r="D60" i="61" s="1"/>
  <c r="E60" i="61"/>
  <c r="I59" i="61"/>
  <c r="E59" i="61" s="1"/>
  <c r="I58" i="61"/>
  <c r="E58" i="61" s="1"/>
  <c r="I55" i="61"/>
  <c r="E55" i="61" s="1"/>
  <c r="I54" i="61"/>
  <c r="E54" i="61" s="1"/>
  <c r="I53" i="61"/>
  <c r="E53" i="61" s="1"/>
  <c r="I49" i="61"/>
  <c r="E49" i="61" s="1"/>
  <c r="I48" i="61"/>
  <c r="E48" i="61" s="1"/>
  <c r="I47" i="61"/>
  <c r="D47" i="61" s="1"/>
  <c r="I46" i="61"/>
  <c r="E46" i="61"/>
  <c r="D46" i="61"/>
  <c r="I45" i="61"/>
  <c r="E45" i="61" s="1"/>
  <c r="I44" i="61"/>
  <c r="E44" i="61" s="1"/>
  <c r="I41" i="61"/>
  <c r="E41" i="61" s="1"/>
  <c r="I40" i="61"/>
  <c r="E40" i="61" s="1"/>
  <c r="I39" i="61"/>
  <c r="E39" i="61" s="1"/>
  <c r="D39" i="61"/>
  <c r="I38" i="61"/>
  <c r="E38" i="61" s="1"/>
  <c r="I37" i="61"/>
  <c r="E37" i="61" s="1"/>
  <c r="I36" i="61"/>
  <c r="E36" i="61" s="1"/>
  <c r="I35" i="61"/>
  <c r="D35" i="61" s="1"/>
  <c r="E35" i="61"/>
  <c r="I34" i="61"/>
  <c r="E34" i="61" s="1"/>
  <c r="K31" i="61"/>
  <c r="J31" i="61"/>
  <c r="I30" i="61"/>
  <c r="E30" i="61" s="1"/>
  <c r="I29" i="61"/>
  <c r="E29" i="61" s="1"/>
  <c r="I28" i="61"/>
  <c r="D28" i="61" s="1"/>
  <c r="E28" i="61"/>
  <c r="I27" i="61"/>
  <c r="E27" i="61"/>
  <c r="D27" i="61"/>
  <c r="I26" i="61"/>
  <c r="E26" i="61" s="1"/>
  <c r="I25" i="61"/>
  <c r="E25" i="61" s="1"/>
  <c r="I24" i="61"/>
  <c r="D24" i="61" s="1"/>
  <c r="I23" i="61"/>
  <c r="E23" i="61" s="1"/>
  <c r="I22" i="61"/>
  <c r="E22" i="61" s="1"/>
  <c r="I19" i="61"/>
  <c r="E19" i="61" s="1"/>
  <c r="I18" i="61"/>
  <c r="E18" i="61" s="1"/>
  <c r="I17" i="61"/>
  <c r="E17" i="61" s="1"/>
  <c r="I16" i="61"/>
  <c r="E16" i="61"/>
  <c r="D16" i="61"/>
  <c r="I15" i="61"/>
  <c r="E15" i="61" s="1"/>
  <c r="I14" i="61"/>
  <c r="E14" i="61" s="1"/>
  <c r="I13" i="61"/>
  <c r="E13" i="61" s="1"/>
  <c r="D15" i="61" l="1"/>
  <c r="D19" i="61"/>
  <c r="D23" i="61"/>
  <c r="E47" i="61"/>
  <c r="E24" i="61"/>
  <c r="E21" i="61" s="1"/>
  <c r="E64" i="61"/>
  <c r="E57" i="61"/>
  <c r="D34" i="61"/>
  <c r="E33" i="61"/>
  <c r="D38" i="61"/>
  <c r="E43" i="61"/>
  <c r="D55" i="61"/>
  <c r="D59" i="61"/>
  <c r="D71" i="8"/>
  <c r="D75" i="8" s="1"/>
  <c r="C73" i="8" s="1"/>
  <c r="C75" i="8" s="1"/>
  <c r="E12" i="61"/>
  <c r="E52" i="61"/>
  <c r="D14" i="61"/>
  <c r="D18" i="61"/>
  <c r="D22" i="61"/>
  <c r="D26" i="61"/>
  <c r="D30" i="61"/>
  <c r="D37" i="61"/>
  <c r="D41" i="61"/>
  <c r="D45" i="61"/>
  <c r="D49" i="61"/>
  <c r="D54" i="61"/>
  <c r="D58" i="61"/>
  <c r="D62" i="61"/>
  <c r="D66" i="61"/>
  <c r="D13" i="61"/>
  <c r="D17" i="61"/>
  <c r="D25" i="61"/>
  <c r="D29" i="61"/>
  <c r="D36" i="61"/>
  <c r="D40" i="61"/>
  <c r="D44" i="61"/>
  <c r="D48" i="61"/>
  <c r="D53" i="61"/>
  <c r="D61" i="61"/>
  <c r="D65" i="61"/>
  <c r="D64" i="61" l="1"/>
  <c r="D52" i="61"/>
  <c r="D33" i="61"/>
  <c r="D43" i="61"/>
  <c r="D57" i="61"/>
  <c r="D21" i="61"/>
  <c r="D12" i="61"/>
  <c r="E68" i="61"/>
  <c r="D68" i="61" l="1"/>
  <c r="G99" i="6"/>
  <c r="F99" i="6"/>
  <c r="G90" i="6"/>
  <c r="F90" i="6"/>
  <c r="G82" i="6"/>
  <c r="G96" i="6" s="1"/>
  <c r="F82" i="6"/>
  <c r="G70" i="6"/>
  <c r="F70" i="6"/>
  <c r="G15" i="6"/>
  <c r="G77" i="6" s="1"/>
  <c r="F15" i="6"/>
  <c r="F77" i="6" s="1"/>
  <c r="G107" i="6" l="1"/>
  <c r="F96" i="6"/>
  <c r="F107" i="6" s="1"/>
  <c r="F32" i="60"/>
  <c r="G32" i="60" s="1"/>
  <c r="F31" i="60"/>
  <c r="G31" i="60" s="1"/>
  <c r="F30" i="60"/>
  <c r="G30" i="60" s="1"/>
  <c r="F29" i="60"/>
  <c r="G29" i="60" s="1"/>
  <c r="F28" i="60"/>
  <c r="G28" i="60" s="1"/>
  <c r="F27" i="60"/>
  <c r="G27" i="60" s="1"/>
  <c r="F26" i="60"/>
  <c r="G26" i="60" s="1"/>
  <c r="F25" i="60"/>
  <c r="G25" i="60" s="1"/>
  <c r="F24" i="60"/>
  <c r="E22" i="60"/>
  <c r="D22" i="60"/>
  <c r="C22" i="60"/>
  <c r="F20" i="60"/>
  <c r="G20" i="60" s="1"/>
  <c r="F19" i="60"/>
  <c r="G19" i="60" s="1"/>
  <c r="F18" i="60"/>
  <c r="G18" i="60" s="1"/>
  <c r="F17" i="60"/>
  <c r="G17" i="60" s="1"/>
  <c r="F16" i="60"/>
  <c r="G16" i="60" s="1"/>
  <c r="F15" i="60"/>
  <c r="G15" i="60" s="1"/>
  <c r="F14" i="60"/>
  <c r="G14" i="60" s="1"/>
  <c r="E12" i="60"/>
  <c r="D12" i="60"/>
  <c r="C12" i="60"/>
  <c r="C35" i="60" s="1"/>
  <c r="D35" i="60" l="1"/>
  <c r="E35" i="60"/>
  <c r="F22" i="60"/>
  <c r="G22" i="60" s="1"/>
  <c r="G35" i="60" s="1"/>
  <c r="F12" i="60"/>
  <c r="G12" i="60" s="1"/>
  <c r="G24" i="60"/>
  <c r="F35" i="60" l="1"/>
  <c r="G42" i="4" l="1"/>
  <c r="G41" i="4"/>
  <c r="F40" i="4"/>
  <c r="G40" i="4" s="1"/>
  <c r="G38" i="4"/>
  <c r="G37" i="4"/>
  <c r="G36" i="4"/>
  <c r="G35" i="4"/>
  <c r="G34" i="4"/>
  <c r="E33" i="4"/>
  <c r="D33" i="4"/>
  <c r="G33" i="4" s="1"/>
  <c r="G31" i="4"/>
  <c r="G30" i="4"/>
  <c r="G29" i="4"/>
  <c r="C28" i="4"/>
  <c r="G28" i="4" s="1"/>
  <c r="G24" i="4"/>
  <c r="G23" i="4"/>
  <c r="F22" i="4"/>
  <c r="F26" i="4" s="1"/>
  <c r="F44" i="4" s="1"/>
  <c r="G20" i="4"/>
  <c r="G19" i="4"/>
  <c r="G18" i="4"/>
  <c r="G17" i="4"/>
  <c r="G16" i="4"/>
  <c r="E15" i="4"/>
  <c r="E26" i="4" s="1"/>
  <c r="E44" i="4" s="1"/>
  <c r="D15" i="4"/>
  <c r="G13" i="4"/>
  <c r="G12" i="4"/>
  <c r="G11" i="4"/>
  <c r="C10" i="4"/>
  <c r="C26" i="4" s="1"/>
  <c r="G15" i="4" l="1"/>
  <c r="G22" i="4"/>
  <c r="C44" i="4"/>
  <c r="G10" i="4"/>
  <c r="D26" i="4"/>
  <c r="D44" i="4" s="1"/>
  <c r="G26" i="4" l="1"/>
  <c r="G44" i="4"/>
  <c r="G73" i="59"/>
  <c r="H73" i="59" s="1"/>
  <c r="G72" i="59"/>
  <c r="F71" i="59"/>
  <c r="E71" i="59"/>
  <c r="G69" i="59"/>
  <c r="H69" i="59" s="1"/>
  <c r="G68" i="59"/>
  <c r="H68" i="59" s="1"/>
  <c r="G67" i="59"/>
  <c r="H67" i="59" s="1"/>
  <c r="G66" i="59"/>
  <c r="H66" i="59" s="1"/>
  <c r="H65" i="59"/>
  <c r="G65" i="59"/>
  <c r="G64" i="59"/>
  <c r="G63" i="59" s="1"/>
  <c r="F63" i="59"/>
  <c r="E63" i="59"/>
  <c r="G61" i="59"/>
  <c r="H61" i="59" s="1"/>
  <c r="G60" i="59"/>
  <c r="H60" i="59" s="1"/>
  <c r="G59" i="59"/>
  <c r="H59" i="59" s="1"/>
  <c r="G58" i="59"/>
  <c r="H58" i="59" s="1"/>
  <c r="G57" i="59"/>
  <c r="H57" i="59" s="1"/>
  <c r="G56" i="59"/>
  <c r="F55" i="59"/>
  <c r="E55" i="59"/>
  <c r="H53" i="59"/>
  <c r="G53" i="59"/>
  <c r="G52" i="59"/>
  <c r="H52" i="59" s="1"/>
  <c r="G51" i="59"/>
  <c r="H51" i="59" s="1"/>
  <c r="F50" i="59"/>
  <c r="E50" i="59"/>
  <c r="G48" i="59"/>
  <c r="H48" i="59" s="1"/>
  <c r="G47" i="59"/>
  <c r="H47" i="59" s="1"/>
  <c r="G46" i="59"/>
  <c r="H46" i="59" s="1"/>
  <c r="G45" i="59"/>
  <c r="H45" i="59" s="1"/>
  <c r="G44" i="59"/>
  <c r="H44" i="59" s="1"/>
  <c r="G43" i="59"/>
  <c r="H43" i="59" s="1"/>
  <c r="G42" i="59"/>
  <c r="H42" i="59" s="1"/>
  <c r="G41" i="59"/>
  <c r="H41" i="59" s="1"/>
  <c r="G40" i="59"/>
  <c r="F39" i="59"/>
  <c r="E39" i="59"/>
  <c r="G38" i="59"/>
  <c r="H38" i="59" s="1"/>
  <c r="G37" i="59"/>
  <c r="H37" i="59" s="1"/>
  <c r="G36" i="59"/>
  <c r="H36" i="59" s="1"/>
  <c r="F35" i="59"/>
  <c r="E35" i="59"/>
  <c r="G35" i="59" s="1"/>
  <c r="H35" i="59" s="1"/>
  <c r="G30" i="59"/>
  <c r="H30" i="59" s="1"/>
  <c r="G29" i="59"/>
  <c r="H29" i="59" s="1"/>
  <c r="G28" i="59"/>
  <c r="H28" i="59" s="1"/>
  <c r="G27" i="59"/>
  <c r="H27" i="59" s="1"/>
  <c r="G26" i="59"/>
  <c r="F25" i="59"/>
  <c r="E25" i="59"/>
  <c r="G23" i="59"/>
  <c r="H23" i="59" s="1"/>
  <c r="G22" i="59"/>
  <c r="F21" i="59"/>
  <c r="E21" i="59"/>
  <c r="G19" i="59"/>
  <c r="H19" i="59" s="1"/>
  <c r="G18" i="59"/>
  <c r="H18" i="59" s="1"/>
  <c r="G17" i="59"/>
  <c r="H17" i="59" s="1"/>
  <c r="G16" i="59"/>
  <c r="H16" i="59" s="1"/>
  <c r="H15" i="59"/>
  <c r="G15" i="59"/>
  <c r="G14" i="59"/>
  <c r="H14" i="59" s="1"/>
  <c r="G13" i="59"/>
  <c r="H13" i="59" s="1"/>
  <c r="G12" i="59"/>
  <c r="F11" i="59"/>
  <c r="E11" i="59"/>
  <c r="E32" i="59" s="1"/>
  <c r="G39" i="59" l="1"/>
  <c r="H39" i="59" s="1"/>
  <c r="G71" i="59"/>
  <c r="F77" i="59"/>
  <c r="F32" i="59"/>
  <c r="G21" i="59"/>
  <c r="H21" i="59" s="1"/>
  <c r="G25" i="59"/>
  <c r="H25" i="59" s="1"/>
  <c r="E77" i="59"/>
  <c r="G77" i="59" s="1"/>
  <c r="H77" i="59" s="1"/>
  <c r="H63" i="59"/>
  <c r="G11" i="59"/>
  <c r="H11" i="59" s="1"/>
  <c r="G50" i="59"/>
  <c r="H50" i="59" s="1"/>
  <c r="G55" i="59"/>
  <c r="H55" i="59" s="1"/>
  <c r="G32" i="59"/>
  <c r="H32" i="59" s="1"/>
  <c r="H12" i="59"/>
  <c r="H22" i="59"/>
  <c r="H26" i="59"/>
  <c r="H40" i="59"/>
  <c r="H56" i="59"/>
  <c r="H64" i="59"/>
  <c r="H72" i="59"/>
  <c r="H71" i="59" s="1"/>
  <c r="E79" i="59" l="1"/>
  <c r="G79" i="59" s="1"/>
  <c r="H79" i="59" s="1"/>
  <c r="F79" i="59"/>
  <c r="K138" i="2"/>
  <c r="K137" i="2" s="1"/>
  <c r="J137" i="2"/>
  <c r="I137" i="2"/>
  <c r="K136" i="2"/>
  <c r="K135" i="2" s="1"/>
  <c r="J135" i="2"/>
  <c r="I135" i="2"/>
  <c r="K132" i="2"/>
  <c r="K131" i="2"/>
  <c r="J130" i="2"/>
  <c r="I130" i="2"/>
  <c r="K128" i="2"/>
  <c r="K127" i="2"/>
  <c r="K126" i="2"/>
  <c r="J125" i="2"/>
  <c r="I125" i="2"/>
  <c r="F125" i="2"/>
  <c r="F124" i="2"/>
  <c r="K123" i="2"/>
  <c r="F123" i="2"/>
  <c r="F122" i="2" s="1"/>
  <c r="K122" i="2"/>
  <c r="E122" i="2"/>
  <c r="D122" i="2"/>
  <c r="K121" i="2"/>
  <c r="K120" i="2"/>
  <c r="F120" i="2"/>
  <c r="J119" i="2"/>
  <c r="I119" i="2"/>
  <c r="F119" i="2"/>
  <c r="F118" i="2"/>
  <c r="K117" i="2"/>
  <c r="F117" i="2"/>
  <c r="K116" i="2"/>
  <c r="J116" i="2"/>
  <c r="I116" i="2"/>
  <c r="F116" i="2"/>
  <c r="K115" i="2"/>
  <c r="K114" i="2" s="1"/>
  <c r="E115" i="2"/>
  <c r="D115" i="2"/>
  <c r="J114" i="2"/>
  <c r="I114" i="2"/>
  <c r="F113" i="2"/>
  <c r="F112" i="2"/>
  <c r="K111" i="2"/>
  <c r="K110" i="2" s="1"/>
  <c r="F111" i="2"/>
  <c r="J110" i="2"/>
  <c r="I110" i="2"/>
  <c r="F110" i="2"/>
  <c r="F109" i="2"/>
  <c r="K108" i="2"/>
  <c r="K107" i="2" s="1"/>
  <c r="F108" i="2"/>
  <c r="J107" i="2"/>
  <c r="I107" i="2"/>
  <c r="E107" i="2"/>
  <c r="D107" i="2"/>
  <c r="K105" i="2"/>
  <c r="K104" i="2" s="1"/>
  <c r="F105" i="2"/>
  <c r="J104" i="2"/>
  <c r="I104" i="2"/>
  <c r="I103" i="2" s="1"/>
  <c r="F104" i="2"/>
  <c r="F103" i="2"/>
  <c r="F102" i="2"/>
  <c r="F101" i="2"/>
  <c r="E100" i="2"/>
  <c r="D100" i="2"/>
  <c r="F98" i="2"/>
  <c r="K97" i="2"/>
  <c r="F97" i="2"/>
  <c r="K96" i="2"/>
  <c r="F96" i="2"/>
  <c r="K95" i="2"/>
  <c r="F95" i="2"/>
  <c r="K94" i="2"/>
  <c r="F94" i="2"/>
  <c r="K93" i="2"/>
  <c r="J93" i="2"/>
  <c r="I93" i="2"/>
  <c r="E93" i="2"/>
  <c r="D93" i="2"/>
  <c r="K91" i="2"/>
  <c r="F91" i="2"/>
  <c r="K90" i="2"/>
  <c r="F90" i="2"/>
  <c r="K89" i="2"/>
  <c r="F89" i="2"/>
  <c r="K88" i="2"/>
  <c r="F88" i="2"/>
  <c r="K87" i="2"/>
  <c r="F87" i="2"/>
  <c r="K86" i="2"/>
  <c r="F86" i="2"/>
  <c r="J85" i="2"/>
  <c r="I85" i="2"/>
  <c r="F85" i="2"/>
  <c r="F84" i="2"/>
  <c r="K83" i="2"/>
  <c r="F83" i="2"/>
  <c r="K82" i="2"/>
  <c r="E82" i="2"/>
  <c r="D82" i="2"/>
  <c r="K81" i="2"/>
  <c r="J80" i="2"/>
  <c r="I80" i="2"/>
  <c r="F80" i="2"/>
  <c r="F79" i="2"/>
  <c r="K78" i="2"/>
  <c r="F78" i="2"/>
  <c r="K77" i="2"/>
  <c r="F77" i="2"/>
  <c r="K76" i="2"/>
  <c r="F76" i="2"/>
  <c r="K75" i="2"/>
  <c r="F75" i="2"/>
  <c r="K74" i="2"/>
  <c r="F74" i="2"/>
  <c r="J73" i="2"/>
  <c r="I73" i="2"/>
  <c r="E73" i="2"/>
  <c r="D73" i="2"/>
  <c r="K71" i="2"/>
  <c r="F71" i="2"/>
  <c r="K70" i="2"/>
  <c r="F70" i="2"/>
  <c r="K69" i="2"/>
  <c r="F69" i="2"/>
  <c r="J68" i="2"/>
  <c r="I68" i="2"/>
  <c r="F68" i="2"/>
  <c r="F66" i="2" s="1"/>
  <c r="F67" i="2"/>
  <c r="K66" i="2"/>
  <c r="E66" i="2"/>
  <c r="D66" i="2"/>
  <c r="K65" i="2"/>
  <c r="J64" i="2"/>
  <c r="I64" i="2"/>
  <c r="F64" i="2"/>
  <c r="F63" i="2"/>
  <c r="F62" i="2"/>
  <c r="F61" i="2"/>
  <c r="E60" i="2"/>
  <c r="D60" i="2"/>
  <c r="K58" i="2"/>
  <c r="K57" i="2"/>
  <c r="K56" i="2"/>
  <c r="J55" i="2"/>
  <c r="I55" i="2"/>
  <c r="F55" i="2"/>
  <c r="F54" i="2"/>
  <c r="K53" i="2"/>
  <c r="F53" i="2"/>
  <c r="K52" i="2"/>
  <c r="F52" i="2"/>
  <c r="K51" i="2"/>
  <c r="E51" i="2"/>
  <c r="D51" i="2"/>
  <c r="J50" i="2"/>
  <c r="I50" i="2"/>
  <c r="F49" i="2"/>
  <c r="K48" i="2"/>
  <c r="F48" i="2"/>
  <c r="F47" i="2" s="1"/>
  <c r="K47" i="2"/>
  <c r="E47" i="2"/>
  <c r="D47" i="2"/>
  <c r="K46" i="2"/>
  <c r="K45" i="2"/>
  <c r="F45" i="2"/>
  <c r="K44" i="2"/>
  <c r="F44" i="2"/>
  <c r="E44" i="2"/>
  <c r="D44" i="2"/>
  <c r="K43" i="2"/>
  <c r="J42" i="2"/>
  <c r="I42" i="2"/>
  <c r="F42" i="2"/>
  <c r="F41" i="2"/>
  <c r="K40" i="2"/>
  <c r="F40" i="2"/>
  <c r="K39" i="2"/>
  <c r="F39" i="2"/>
  <c r="K38" i="2"/>
  <c r="F38" i="2"/>
  <c r="J37" i="2"/>
  <c r="I37" i="2"/>
  <c r="E37" i="2"/>
  <c r="D37" i="2"/>
  <c r="K35" i="2"/>
  <c r="F35" i="2"/>
  <c r="K34" i="2"/>
  <c r="F34" i="2"/>
  <c r="J33" i="2"/>
  <c r="I33" i="2"/>
  <c r="F33" i="2"/>
  <c r="F32" i="2"/>
  <c r="K31" i="2"/>
  <c r="F31" i="2"/>
  <c r="K30" i="2"/>
  <c r="E30" i="2"/>
  <c r="D30" i="2"/>
  <c r="K29" i="2"/>
  <c r="J28" i="2"/>
  <c r="I28" i="2"/>
  <c r="F28" i="2"/>
  <c r="F27" i="2"/>
  <c r="K26" i="2"/>
  <c r="F26" i="2"/>
  <c r="K25" i="2"/>
  <c r="F25" i="2"/>
  <c r="K24" i="2"/>
  <c r="F24" i="2"/>
  <c r="J23" i="2"/>
  <c r="I23" i="2"/>
  <c r="F23" i="2"/>
  <c r="F22" i="2"/>
  <c r="K21" i="2"/>
  <c r="E21" i="2"/>
  <c r="D21" i="2"/>
  <c r="K20" i="2"/>
  <c r="K19" i="2"/>
  <c r="F19" i="2"/>
  <c r="K18" i="2"/>
  <c r="F18" i="2"/>
  <c r="K17" i="2"/>
  <c r="F17" i="2"/>
  <c r="K16" i="2"/>
  <c r="F16" i="2"/>
  <c r="K15" i="2"/>
  <c r="F15" i="2"/>
  <c r="K14" i="2"/>
  <c r="F14" i="2"/>
  <c r="K13" i="2"/>
  <c r="F13" i="2"/>
  <c r="J12" i="2"/>
  <c r="I12" i="2"/>
  <c r="E12" i="2"/>
  <c r="D12" i="2"/>
  <c r="K42" i="2" l="1"/>
  <c r="K64" i="2"/>
  <c r="I134" i="2"/>
  <c r="E57" i="2"/>
  <c r="K23" i="2"/>
  <c r="I63" i="2"/>
  <c r="F73" i="2"/>
  <c r="K33" i="2"/>
  <c r="D59" i="2"/>
  <c r="K125" i="2"/>
  <c r="F37" i="2"/>
  <c r="F51" i="2"/>
  <c r="K55" i="2"/>
  <c r="I11" i="2"/>
  <c r="F12" i="2"/>
  <c r="K119" i="2"/>
  <c r="K113" i="2" s="1"/>
  <c r="K80" i="2"/>
  <c r="K130" i="2"/>
  <c r="I60" i="2"/>
  <c r="E129" i="2"/>
  <c r="E59" i="2"/>
  <c r="F107" i="2"/>
  <c r="F115" i="2"/>
  <c r="J113" i="2"/>
  <c r="J60" i="2"/>
  <c r="K12" i="2"/>
  <c r="F30" i="2"/>
  <c r="K50" i="2"/>
  <c r="I99" i="2"/>
  <c r="K73" i="2"/>
  <c r="J63" i="2"/>
  <c r="K85" i="2"/>
  <c r="F93" i="2"/>
  <c r="F100" i="2"/>
  <c r="J103" i="2"/>
  <c r="J134" i="2"/>
  <c r="F21" i="2"/>
  <c r="I113" i="2"/>
  <c r="I102" i="2" s="1"/>
  <c r="I140" i="2" s="1"/>
  <c r="D57" i="2"/>
  <c r="K28" i="2"/>
  <c r="K37" i="2"/>
  <c r="F60" i="2"/>
  <c r="J99" i="2"/>
  <c r="K68" i="2"/>
  <c r="F82" i="2"/>
  <c r="D129" i="2"/>
  <c r="K134" i="2"/>
  <c r="K103" i="2"/>
  <c r="D11" i="2"/>
  <c r="J11" i="2"/>
  <c r="E11" i="2"/>
  <c r="E143" i="2" l="1"/>
  <c r="F11" i="2"/>
  <c r="K99" i="2"/>
  <c r="K11" i="2"/>
  <c r="F129" i="2"/>
  <c r="I100" i="2"/>
  <c r="I143" i="2" s="1"/>
  <c r="K63" i="2"/>
  <c r="D143" i="2"/>
  <c r="F59" i="2"/>
  <c r="K60" i="2"/>
  <c r="F57" i="2"/>
  <c r="J100" i="2"/>
  <c r="J102" i="2"/>
  <c r="J140" i="2" s="1"/>
  <c r="K102" i="2"/>
  <c r="K140" i="2" s="1"/>
  <c r="F143" i="2" l="1"/>
  <c r="K100" i="2"/>
  <c r="J143" i="2"/>
  <c r="K143" i="2" s="1"/>
  <c r="G87" i="13" l="1"/>
  <c r="F87" i="13" l="1"/>
</calcChain>
</file>

<file path=xl/sharedStrings.xml><?xml version="1.0" encoding="utf-8"?>
<sst xmlns="http://schemas.openxmlformats.org/spreadsheetml/2006/main" count="1524" uniqueCount="1108">
  <si>
    <t>Concepto</t>
  </si>
  <si>
    <t>Importe</t>
  </si>
  <si>
    <t>Participaciones y Aportaciones</t>
  </si>
  <si>
    <t>Deuda Pública</t>
  </si>
  <si>
    <t>Flujos de Efectivo de las Actividades de Operación</t>
  </si>
  <si>
    <t>Origen (5)</t>
  </si>
  <si>
    <t>Impuestos</t>
  </si>
  <si>
    <t>Cuotas y Aportaciones de Seguridad Social</t>
  </si>
  <si>
    <t>Contribuciones de  Mejoras</t>
  </si>
  <si>
    <t>Derechos</t>
  </si>
  <si>
    <t>Productos de Tipo Corriente</t>
  </si>
  <si>
    <t>Aprovechamientos de Tipo Corriente</t>
  </si>
  <si>
    <t>Ingresos por Ventas de Bienes y Servicios</t>
  </si>
  <si>
    <t>Ingresos no Comprendidos en los Numerales Anteriores Causados en Ejercicios Fiscales Anteriores Pendientes de Liquidación o Pago</t>
  </si>
  <si>
    <t>Transferencias, Asignaciones, Subsidios y Otras Ayudas</t>
  </si>
  <si>
    <t>Otros Orígenes de Operación</t>
  </si>
  <si>
    <t>Aplicación (6)</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</si>
  <si>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</si>
  <si>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</si>
  <si>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</si>
  <si>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</si>
  <si>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</si>
  <si>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</si>
  <si>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</si>
  <si>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</si>
  <si>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</si>
  <si>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</si>
  <si>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</si>
  <si>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</si>
  <si>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t>
  </si>
  <si>
    <t>Aportaciones</t>
  </si>
  <si>
    <t>Convenios</t>
  </si>
  <si>
    <t>Otras Aplicaciones de Operación</t>
  </si>
  <si>
    <t>Flujos Netos de Efectivo por Actividades de Operación</t>
  </si>
  <si>
    <t>Flujos de Efectivo de las Actividades de Inversión</t>
  </si>
  <si>
    <t>Origen</t>
  </si>
  <si>
    <t>Bienes Inmuebles, Infraestructura y Construcciones en Proceso</t>
  </si>
  <si>
    <t>Bienes Muebles</t>
  </si>
  <si>
    <t>Otros Orígenes de Inversión</t>
  </si>
  <si>
    <t>Aplicación</t>
  </si>
  <si>
    <t>Otras Aplicaciones de Inversión</t>
  </si>
  <si>
    <t>Flujos Netos de Efectivo de las Actividades de Inversión</t>
  </si>
  <si>
    <t>Flujo de Efectivo por Actividades de Financiamiento</t>
  </si>
  <si>
    <t>Endeudamiento Neto</t>
  </si>
  <si>
    <t xml:space="preserve">   Interno</t>
  </si>
  <si>
    <t xml:space="preserve">   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</si>
  <si>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</si>
  <si>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</si>
  <si>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</si>
  <si>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</si>
  <si>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</si>
  <si>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</si>
  <si>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</si>
  <si>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"Bajo protesta de decir verdad declaramos que los Estados Financieros y sus notas, son razonablemente correctos y son responsabilidad del emisor"</t>
  </si>
  <si>
    <t>4=(1+2-3)</t>
  </si>
  <si>
    <t>(4-1)</t>
  </si>
  <si>
    <t xml:space="preserve">ACTIVO </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</si>
  <si>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</si>
  <si>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</si>
  <si>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</si>
  <si>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</si>
  <si>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</si>
  <si>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</si>
  <si>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</si>
  <si>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</si>
  <si>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</si>
  <si>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</si>
  <si>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</si>
  <si>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Activos Intangibles</t>
  </si>
  <si>
    <t>Depreciación, Deterioro y Amortización Acumulada de Bienes</t>
  </si>
  <si>
    <t>Activos Diferidos</t>
  </si>
  <si>
    <t>Estimación por Pérdida o Deterioro de Activos no Circulantes</t>
  </si>
  <si>
    <t>Otros Activos no Circulantes</t>
  </si>
  <si>
    <t>Corto Plazo</t>
  </si>
  <si>
    <t>Deuda Interna</t>
  </si>
  <si>
    <t>Instituciones de Crédito:</t>
  </si>
  <si>
    <t xml:space="preserve"> </t>
  </si>
  <si>
    <t>Títulos y Valores</t>
  </si>
  <si>
    <t>Arrendamientos Financieros</t>
  </si>
  <si>
    <t>Deuda Externa</t>
  </si>
  <si>
    <t>Organismos Financieros Internacionales</t>
  </si>
  <si>
    <t>Deuda Bilateral</t>
  </si>
  <si>
    <t>Largo Plazo</t>
  </si>
  <si>
    <t>Subtotal  Largo Plazo (9)</t>
  </si>
  <si>
    <t>Notas a los Estados Financieros</t>
  </si>
  <si>
    <t>A) Notas de Desglose</t>
  </si>
  <si>
    <t>I. Notas al Estado de Situación Financiera</t>
  </si>
  <si>
    <t>Activo</t>
  </si>
  <si>
    <t>II. Notas al Estado de Actividades</t>
  </si>
  <si>
    <r>
      <t xml:space="preserve">III. Notas al Estado de Variación en la Hacienda Pública </t>
    </r>
    <r>
      <rPr>
        <sz val="8"/>
        <color indexed="8"/>
        <rFont val="Lato"/>
        <family val="2"/>
      </rPr>
      <t>(15)</t>
    </r>
  </si>
  <si>
    <r>
      <t>IV. Notas al Estado de Flujos de Efectivo</t>
    </r>
    <r>
      <rPr>
        <sz val="8"/>
        <color indexed="8"/>
        <rFont val="Lato"/>
        <family val="2"/>
      </rPr>
      <t xml:space="preserve"> (16)</t>
    </r>
  </si>
  <si>
    <t>B) Notas de Memoria (Cuentas de Orden)</t>
  </si>
  <si>
    <r>
      <t>Cuentas de Orden Contables y Presupuestarias</t>
    </r>
    <r>
      <rPr>
        <sz val="8"/>
        <color indexed="8"/>
        <rFont val="Lato"/>
        <family val="2"/>
      </rPr>
      <t xml:space="preserve"> (3)</t>
    </r>
  </si>
  <si>
    <t>Contables:</t>
  </si>
  <si>
    <t>Valores</t>
  </si>
  <si>
    <t>Emisión de obligaciones</t>
  </si>
  <si>
    <t>Avales y Garantías</t>
  </si>
  <si>
    <t>Juicios</t>
  </si>
  <si>
    <t>Contratos para Inversión Mediante Proyectos para Prestación de Servicios (PPS) y Similares</t>
  </si>
  <si>
    <t>Presupuestarias:</t>
  </si>
  <si>
    <t>C) Notas de Gestión Administrativa</t>
  </si>
  <si>
    <r>
      <t xml:space="preserve">Información sobre la Deuda y el Reporte Analítico de la Deuda </t>
    </r>
    <r>
      <rPr>
        <sz val="8"/>
        <color indexed="8"/>
        <rFont val="Lato"/>
        <family val="2"/>
      </rPr>
      <t>(12)</t>
    </r>
  </si>
  <si>
    <r>
      <t xml:space="preserve">Calificaciones Otorgadas </t>
    </r>
    <r>
      <rPr>
        <sz val="8"/>
        <color indexed="8"/>
        <rFont val="Lato"/>
        <family val="2"/>
      </rPr>
      <t>(13)</t>
    </r>
  </si>
  <si>
    <r>
      <t xml:space="preserve">Proceso de Mejora </t>
    </r>
    <r>
      <rPr>
        <sz val="8"/>
        <color indexed="8"/>
        <rFont val="Lato"/>
        <family val="2"/>
      </rPr>
      <t>(14)</t>
    </r>
  </si>
  <si>
    <r>
      <t xml:space="preserve">Información por Segmentos </t>
    </r>
    <r>
      <rPr>
        <sz val="8"/>
        <color indexed="8"/>
        <rFont val="Lato"/>
        <family val="2"/>
      </rPr>
      <t>(15)</t>
    </r>
  </si>
  <si>
    <r>
      <t xml:space="preserve">Responsabilidad Sobre la Presentación Razonable de la Información Contable </t>
    </r>
    <r>
      <rPr>
        <sz val="8"/>
        <color indexed="8"/>
        <rFont val="Lato"/>
        <family val="2"/>
      </rPr>
      <t>(18)</t>
    </r>
  </si>
  <si>
    <t>Cuenta (3)</t>
  </si>
  <si>
    <t>Nombre de la Cuenta (3)</t>
  </si>
  <si>
    <t>Año (4)</t>
  </si>
  <si>
    <t>Variación (5)</t>
  </si>
  <si>
    <t>ACTIVO</t>
  </si>
  <si>
    <t>PASIVO</t>
  </si>
  <si>
    <t>Pasivo Circulante</t>
  </si>
  <si>
    <t>Cuentas por Pagar a Corto Plazo</t>
  </si>
  <si>
    <t>Efectivo</t>
  </si>
  <si>
    <t>Servicios Personales por Pagar a Corto Plazo</t>
  </si>
  <si>
    <t>Bancos/Tesorería</t>
  </si>
  <si>
    <t>Proveedores por Pagar a Corto Plazo</t>
  </si>
  <si>
    <t>Bancos Dependencias y Otros</t>
  </si>
  <si>
    <t>Contratistas por Obras Públicas por Pagar a Corto Plazo</t>
  </si>
  <si>
    <t>Inversiones Temporales (Hasta 3 meses)</t>
  </si>
  <si>
    <t>Participaciones y Aportaciones por Pagar a Corto Plazo</t>
  </si>
  <si>
    <t>Transferencias Otorgadas por Pagar a Corto Plazo</t>
  </si>
  <si>
    <t>Depósitos de Fondos de Terceros en Garantía y/o Administración</t>
  </si>
  <si>
    <t>Intereses, Comisiones y Otros Gastos de la Deuda Pública por Pagar a Corto Plazo</t>
  </si>
  <si>
    <t>Otros Efectivos y Equivalentes</t>
  </si>
  <si>
    <t>Retenciones y Contribuciones por Pagar a Corto Plazo</t>
  </si>
  <si>
    <t>Devoluciones de la Ley de Ingresos por Pagar a Corto Plazo</t>
  </si>
  <si>
    <t>Otras Cuentas por Pagar a Corto Plazo</t>
  </si>
  <si>
    <t>Inversiones  Financieras de Corto Plazo</t>
  </si>
  <si>
    <t>Cuentas por Cobrar a  Corto Plazo</t>
  </si>
  <si>
    <t>Documentos por Pagar a Corto Plazo</t>
  </si>
  <si>
    <t>Deudores Diversos por Cobrar a Corto Plazo</t>
  </si>
  <si>
    <t>Documentos Comerciales por Pagar a Corto Plazo</t>
  </si>
  <si>
    <t>Ingresos por Recuperar a Corto Plazo</t>
  </si>
  <si>
    <t>Documentos con Contratistas por Obras Públicas por Pagar a Corto Plazo</t>
  </si>
  <si>
    <t>Deudores por Anticipos de la Tesorería a Corto Plazo</t>
  </si>
  <si>
    <t>Otros Documentos por Pagar a Corto Plazo</t>
  </si>
  <si>
    <t>Otros Derechos a  Recibir Efectivo o Equivalentes a  Corto Plazo</t>
  </si>
  <si>
    <t>Porción a Corto Plazo de la Deuda Pública a Largo Plazo</t>
  </si>
  <si>
    <t>Porción a Corto Plazo de la Deuda Pública Interna</t>
  </si>
  <si>
    <t>Porción a Corto Plazo de la Deuda Pública Externa</t>
  </si>
  <si>
    <t>Anticipo a Proveedores por Adquisición de Bienes y Prestación de Servicios a Corto Plazo</t>
  </si>
  <si>
    <t>Porción a Corto Plazo de Arrendamiento Financiero</t>
  </si>
  <si>
    <t>Anticipo a Proveedores por Adquisición de Bienes Inmuebles y Muebles a Corto Plazo</t>
  </si>
  <si>
    <t>Anticipo a Proveedores por Adquisición de Bienes Intangibles a Corto Plazo</t>
  </si>
  <si>
    <t>Títulos y Valores a Corto Plazo</t>
  </si>
  <si>
    <t>Anticipo a Contratistas por Obras Públicas a Corto Plazo</t>
  </si>
  <si>
    <t>Títulos y Valores de la Deuda Pública Interna a Corto Plazo</t>
  </si>
  <si>
    <t>Otros Derechos a  Recibir Bienes o Servicios a Corto Plazo</t>
  </si>
  <si>
    <t>Títulos y Valores de la Deuda Pública Externa a Corto Plazo</t>
  </si>
  <si>
    <t>Pasivos Diferidos a Corto Plazo</t>
  </si>
  <si>
    <t>Inventario de Mercancías para Venta</t>
  </si>
  <si>
    <t>Ingresos Cobrados por Adelantado a Corto Plazo</t>
  </si>
  <si>
    <t>Inventario de Mercancías Terminadas</t>
  </si>
  <si>
    <t>Intereses Cobrados por Adelantado a Corto Plazo</t>
  </si>
  <si>
    <t>Inventario de Mercancías en Proceso de Elaboración</t>
  </si>
  <si>
    <t>Otros Pasivos Diferidos a Corto Plazo</t>
  </si>
  <si>
    <t>Inventario de Materias Primas, Materiales y Suministros para Producción</t>
  </si>
  <si>
    <t>Bienes en Tránsito</t>
  </si>
  <si>
    <t>Fondos y Bienes de Terceros en Administración y/o Garantía a Corto Plazo</t>
  </si>
  <si>
    <t>Fondos en Garantía a Corto Plazo</t>
  </si>
  <si>
    <t>Fondos en Administración a Corto Plazo</t>
  </si>
  <si>
    <t>Almacén de Materiales y Suministros de Consumo</t>
  </si>
  <si>
    <t>Fondos Contingentes a Corto Plazo</t>
  </si>
  <si>
    <t>Fondos de Fideicomisos, Mandatos y Contratos Análogos a Corto Plazo</t>
  </si>
  <si>
    <t>Otros Fondos de Terceros en Garantía y/o Administración a Corto Plazo</t>
  </si>
  <si>
    <t>Estimaciones para Cuentas Incobrables por Derechos a Recibir Efectivo o Equivalentes</t>
  </si>
  <si>
    <t>Valores y Bienes en Garantía a Corto Plazo</t>
  </si>
  <si>
    <t>Estimación por Deterioro de Inventarios</t>
  </si>
  <si>
    <t>Provisiones a Corto Plazo</t>
  </si>
  <si>
    <t>Provisión para Demandas y Juicios a Corto Plazo</t>
  </si>
  <si>
    <t>Valores en Garantía</t>
  </si>
  <si>
    <t>Provisión para Contingencias a Corto Plazo</t>
  </si>
  <si>
    <t>Bienes en Garantía (excluye depósitos de fondos)</t>
  </si>
  <si>
    <t>Otras Provisiones a Corto Plazo</t>
  </si>
  <si>
    <t>Bienes Derivados de Embargos, Decomisos, Aseguramientos y Dación en Pago</t>
  </si>
  <si>
    <t>Otros Pasivos a Corto Plazo</t>
  </si>
  <si>
    <t>Ingresos por Clasificar</t>
  </si>
  <si>
    <t>Total Activo Circulante</t>
  </si>
  <si>
    <t>Recaudación por Participar</t>
  </si>
  <si>
    <t>Otros Pasivos Circulantes</t>
  </si>
  <si>
    <t>Total Pasivo Circulante</t>
  </si>
  <si>
    <t>Inversiones a Largo Plazo</t>
  </si>
  <si>
    <t>Títulos y Valores a Largo Plazo</t>
  </si>
  <si>
    <t>Fideicomisos, Mandatos y Contratos Análogos</t>
  </si>
  <si>
    <t>Pasivo no Circulante</t>
  </si>
  <si>
    <t>Participaciones y Aportaciones de Capital</t>
  </si>
  <si>
    <t>Cuentas por Pagar a Largo Plazo</t>
  </si>
  <si>
    <t>Proveedores por Pagar a Largo Plazo</t>
  </si>
  <si>
    <t>Contratistas por Obras Públicas por Pagar a Largo Plazo</t>
  </si>
  <si>
    <t>Documentos por Cobrar a Largo Plazo</t>
  </si>
  <si>
    <t>Deudores Diversos a Largo Plazo</t>
  </si>
  <si>
    <t>Documentos por Pagar a Largo Plazo</t>
  </si>
  <si>
    <t>Ingresos por Recuperar a Largo Plazo</t>
  </si>
  <si>
    <t>Documentos Comerciales por Pagar a Largo Plazo</t>
  </si>
  <si>
    <t>Préstamos Otorgados a Largo Plazo</t>
  </si>
  <si>
    <t>Documentos con Contratistas por Obras Públicas por Pagar a Largo Plazo</t>
  </si>
  <si>
    <t>Otros Derechos a Recibir Efectivo o Equivalentes a Largo Plazo</t>
  </si>
  <si>
    <t>Otros Documentos por Pagar a Largo Plazo</t>
  </si>
  <si>
    <t>Deuda Pública a Largo Plazo</t>
  </si>
  <si>
    <t xml:space="preserve">Terrenos </t>
  </si>
  <si>
    <t>Títulos y Valores de la Deuda Pública Interna a Largo Plazo</t>
  </si>
  <si>
    <t>Viviendas</t>
  </si>
  <si>
    <t>Títulos y Valores de la Deuda Pública Externa a Largo Plazo</t>
  </si>
  <si>
    <t>Edificios no Habitacionales</t>
  </si>
  <si>
    <t>Préstamos de la Deuda Pública Interna por Pagar a Largo Plazo</t>
  </si>
  <si>
    <t>Infraestructura</t>
  </si>
  <si>
    <t>Préstamos de la Deuda Pública Externa por Pagar a Largo Plazo</t>
  </si>
  <si>
    <t>Construcciones en Proceso en Bienes del Dominio Público</t>
  </si>
  <si>
    <t>Arrendamiento Financiero por Pagar a Largo Plazo</t>
  </si>
  <si>
    <t>Construcciones en Proceso en Bienes Propios</t>
  </si>
  <si>
    <t>Otros Bienes Inmuebles</t>
  </si>
  <si>
    <t>Pasivos Diferidos a Largo Plazo</t>
  </si>
  <si>
    <t>Créditos Diferidos a Largo Plazo</t>
  </si>
  <si>
    <t>Intereses Cobrados por Adelantado a Largo Plazo</t>
  </si>
  <si>
    <t>Mobiliario y Equipo de Administración</t>
  </si>
  <si>
    <t>Otros Pasivos Diferidos a Largo Plazo</t>
  </si>
  <si>
    <t>Mobiliario y Equipo Educacional y Recreativo</t>
  </si>
  <si>
    <t>Equipo e Instrumental Médico y de Laboratorio</t>
  </si>
  <si>
    <t>Fondos y Bienes de Terceros en Garantía y/o Administración a Largo Plazo</t>
  </si>
  <si>
    <t>Vehículos y Equipo de Transporte</t>
  </si>
  <si>
    <t>Fondos en Garantía a Largo Plazo</t>
  </si>
  <si>
    <t>Equipo de Defensa y Seguridad</t>
  </si>
  <si>
    <t>Fondos en Administración a Largo Plazo</t>
  </si>
  <si>
    <t>Maquinaria, Otros Equipos y Herramientas</t>
  </si>
  <si>
    <t>Fondos Contingentes a Largo Plazo</t>
  </si>
  <si>
    <t>Colecciones, Obras de Arte y Objetos Valiosos</t>
  </si>
  <si>
    <t>Fondos de Fideicomisos, Mandatos y Contratos Análogos a Largo Plazo</t>
  </si>
  <si>
    <t>Activos Biológicos</t>
  </si>
  <si>
    <t>Otros Fondos de Terceros en Garantía y/o Administración a Largo Plazo</t>
  </si>
  <si>
    <t xml:space="preserve">Otros Bienes Muebles </t>
  </si>
  <si>
    <t>Valores y Bienes en Garantía a Largo Plazo</t>
  </si>
  <si>
    <t>Provisiones a Largo Plazo</t>
  </si>
  <si>
    <t>Software</t>
  </si>
  <si>
    <t>Provisión para Demandas y Juicios a Largo Plazo</t>
  </si>
  <si>
    <t>Patentes, Marcas y Derechos</t>
  </si>
  <si>
    <t>Provisión para Pensiones a Largo Plazo</t>
  </si>
  <si>
    <t>Concesiones y Franquicias</t>
  </si>
  <si>
    <t>Provisión para Contingencias a Largo Plazo</t>
  </si>
  <si>
    <t>Licencias</t>
  </si>
  <si>
    <t>Otras Provisiones a Largo Plazo</t>
  </si>
  <si>
    <t>Otros Activos Intangibles</t>
  </si>
  <si>
    <t>Total Pasivo no Circulante</t>
  </si>
  <si>
    <t xml:space="preserve">Depreciación, Deterioro y Amortización Acumulada de Bienes </t>
  </si>
  <si>
    <t>Depreciación Acumulada de Bienes Inmuebles</t>
  </si>
  <si>
    <t>Depreciación Acumulada de Infraestructura</t>
  </si>
  <si>
    <t xml:space="preserve">Hacienda Pública/Patrimonio </t>
  </si>
  <si>
    <t>Depreciación Acumulada de Bienes Muebles</t>
  </si>
  <si>
    <t>Hacienda Pública/Patrimonio Contribuido</t>
  </si>
  <si>
    <t xml:space="preserve">Deterioro Acumulado de Activos Biológicos </t>
  </si>
  <si>
    <t>Amortización Acumulada de Activos Intangibles</t>
  </si>
  <si>
    <t>Donaciones de Capital</t>
  </si>
  <si>
    <t>Estudios, Formulación y Evaluación de Proyectos</t>
  </si>
  <si>
    <t>Derechos sobre Bienes en Régimen de Arrendamiento Financiero</t>
  </si>
  <si>
    <t>Gastos Pagados por Adelantado a Largo Plazo</t>
  </si>
  <si>
    <t>Actualización de la Hacienda Pública/Patrimonio</t>
  </si>
  <si>
    <t>Anticipos a Largo Plazo</t>
  </si>
  <si>
    <t>Beneficios al Retiro de Empleados Pagados por Adelantado</t>
  </si>
  <si>
    <t>Otros Activos Diferidos</t>
  </si>
  <si>
    <t>Hacienda Pública/Patrimonio Generado</t>
  </si>
  <si>
    <t>Resultados del Ejercicio: (Ahorro/Desahorro)</t>
  </si>
  <si>
    <t>Estimaciones por Pérdida de Cuentas Incobrables de Documentos por
Cobrar a Largo Plazo</t>
  </si>
  <si>
    <t>Resultados de Ejercicios Anteriores</t>
  </si>
  <si>
    <t>Estimaciones por Pérdida de Cuentas Incobrables de Deudores Diversos por
Cobrar a Largo Plazo</t>
  </si>
  <si>
    <t>Estimaciones por Pérdida de Cuentas Incobrables de Ingresos por Cobrar a Largo
Plazo</t>
  </si>
  <si>
    <t>Estimaciones por Pérdida de Cuentas Incobrables de Préstamos Otorgados a
Largo Plazo</t>
  </si>
  <si>
    <t>Ravalúos</t>
  </si>
  <si>
    <t>Estimaciones por Pérdida de Otras Cuentas Incobrables a Largo Plazo</t>
  </si>
  <si>
    <t>Revalúo de Bienes Inmuebles</t>
  </si>
  <si>
    <t>Revalúo de Bienes Muebles</t>
  </si>
  <si>
    <t>Revalúo de Bienes Intangibles</t>
  </si>
  <si>
    <t>Bienes en Concesión</t>
  </si>
  <si>
    <t>Otros Revalúos</t>
  </si>
  <si>
    <t>Bienes en Arrendamiento Financiero</t>
  </si>
  <si>
    <t>Bienes en Comodato</t>
  </si>
  <si>
    <t>Reservas</t>
  </si>
  <si>
    <t>Reservas de Patrimonio</t>
  </si>
  <si>
    <t>Reservas Territoriales</t>
  </si>
  <si>
    <t>Reservas por Contingencias</t>
  </si>
  <si>
    <t>Total Activo no Circulante</t>
  </si>
  <si>
    <t>Rectificaciones de Resultados de Ejercicios Anteriores</t>
  </si>
  <si>
    <t>Cambios en Políticas Contables</t>
  </si>
  <si>
    <t>Cambios por Errores Contables</t>
  </si>
  <si>
    <t>Exceso o Insuficiencia en la Actualización de la Hacienda Pública/Patrimonio</t>
  </si>
  <si>
    <t>Resultado por Posición Monetaria</t>
  </si>
  <si>
    <t>Resultado por Tenencia de Activos no Monetarios</t>
  </si>
  <si>
    <t>Total Activo (6)</t>
  </si>
  <si>
    <t>Total Pasivo y Hacienda Pública/Patrimonio (7)</t>
  </si>
  <si>
    <t>2020 (5)</t>
  </si>
  <si>
    <t>%</t>
  </si>
  <si>
    <t>INGRESOS Y OTROS BENEFICIOS</t>
  </si>
  <si>
    <t>Ingresos de la Gestión</t>
  </si>
  <si>
    <t>Contribuciones de Mejoras</t>
  </si>
  <si>
    <t>Ingresos por Venta de Bienes y Servicios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</si>
  <si>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</si>
  <si>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</si>
  <si>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</si>
  <si>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</si>
  <si>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</si>
  <si>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</si>
  <si>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GASTOS Y OTRAS PÉRDIDAS</t>
  </si>
  <si>
    <t>Gastos de Funcionamiento</t>
  </si>
  <si>
    <t>Intereses, Comisiones y  Otros Gastos de la  Deuda Pública</t>
  </si>
  <si>
    <t>Intereses de la Deuda Pública</t>
  </si>
  <si>
    <t>Comisiones de la Deuda Pública</t>
  </si>
  <si>
    <t>Gastos de la Deuda Pública</t>
  </si>
  <si>
    <t>Costo por Coberturas</t>
  </si>
  <si>
    <t>Apoyos Financieros</t>
  </si>
  <si>
    <t>Adeudos de Ejercicios Fiscales Anteriores (ADEFAS)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</si>
  <si>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</si>
  <si>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</si>
  <si>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</si>
  <si>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</si>
  <si>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</si>
  <si>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</si>
  <si>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</si>
  <si>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</si>
  <si>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</si>
  <si>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Bienes Muebles e Intangibles</t>
  </si>
  <si>
    <t>Resultado del Ejercicio (Ahorro/Desahorro) (9)</t>
  </si>
  <si>
    <t>Resultados del Ejercicio (Ahorro/Desahorro)</t>
  </si>
  <si>
    <t xml:space="preserve">Revalúos </t>
  </si>
  <si>
    <t>Estado de Cambios en la Situación Financiera</t>
  </si>
  <si>
    <t>Nombre de la Cuenta (4)</t>
  </si>
  <si>
    <t>Origen 
(5)</t>
  </si>
  <si>
    <t>Aplicación 
(6)</t>
  </si>
  <si>
    <t>Inventario</t>
  </si>
  <si>
    <t>Pasivo</t>
  </si>
  <si>
    <t xml:space="preserve">Títulos y Valores  a Corto Plazo </t>
  </si>
  <si>
    <t>Fondos y Bienes de Terceros en Garantía y / o Administración a Corto Plazo</t>
  </si>
  <si>
    <t>Fondos y Bienes de Terceros en Garantía y / o en Administración a Largo Plazo</t>
  </si>
  <si>
    <t xml:space="preserve">Hacienda Pública / Patrimonio </t>
  </si>
  <si>
    <t>Hacienda Pública / Patrimonio Contribuido</t>
  </si>
  <si>
    <t>Actualización de la Hacienda Pública / Patrimonio</t>
  </si>
  <si>
    <t>Hacienda Pública / Patrimonio Generado</t>
  </si>
  <si>
    <t xml:space="preserve">Reservas </t>
  </si>
  <si>
    <t>Exceso o Insuficiencia en la Actualización de la Hacienda Pública / Patrimonio</t>
  </si>
  <si>
    <t>Ingreso</t>
  </si>
  <si>
    <t>Intereses de la Deuda</t>
  </si>
  <si>
    <t>Egresos</t>
  </si>
  <si>
    <t>(Pesos)</t>
  </si>
  <si>
    <t>A</t>
  </si>
  <si>
    <t xml:space="preserve">Cuenta Pública 2021
Estado de Situación Financiera Comparativo </t>
  </si>
  <si>
    <t>2021 (5)</t>
  </si>
  <si>
    <t>Cambios en la Hacienda Pública / Patrimonio Contribuido
Neto 2021 (13)</t>
  </si>
  <si>
    <t>Variaciones de la Hacienda Pública / Patrimonio Generado
Neto 2021 (14)</t>
  </si>
  <si>
    <t>Cambios en el Exceso o Insuficiencia en la Actualización
de la Hacienda Pública/Patrimonio Neto 2021 (15)</t>
  </si>
  <si>
    <t>Hacienda Pública / Patrimonio Neto Final 2021 (16)</t>
  </si>
  <si>
    <t>Cuenta Pública 2021</t>
  </si>
  <si>
    <t>Importe 2021  (4)</t>
  </si>
  <si>
    <t>Hacienda Pública / Patrimonio Contribuido Neto 2020 (9)</t>
  </si>
  <si>
    <t>Hacienda Pública / Patrimonio Generado Neto 2020 (10)</t>
  </si>
  <si>
    <t>Exceso o Insuficiencia en la Actualización de la Hacienda
Pública/Patrimonio Neto 2020 (11)</t>
  </si>
  <si>
    <t>Hacienda Pública / Patrimonio Neto Final 2020 (12)</t>
  </si>
  <si>
    <t>Importe  2020 (4)</t>
  </si>
  <si>
    <t>Estado Analitico del Ejercicio del Presupuesto de Egresos Detallado - LDF</t>
  </si>
  <si>
    <t>Clasificación de Servicios Personales Por Categoria</t>
  </si>
  <si>
    <t>Concepto (c)</t>
  </si>
  <si>
    <t>EGRESOS</t>
  </si>
  <si>
    <t>Subejercicio (e)</t>
  </si>
  <si>
    <t>Aprobado (d)</t>
  </si>
  <si>
    <t>Ampliaciones / (Reducciones)</t>
  </si>
  <si>
    <t>Modificado</t>
  </si>
  <si>
    <t>Devengado</t>
  </si>
  <si>
    <t>Pagado</t>
  </si>
  <si>
    <t>I. Gasto No Etiquetado (I=A+B+C+D+E+F)</t>
  </si>
  <si>
    <t>A. Personal Administrativo y de Servicio Público</t>
  </si>
  <si>
    <t>B. Magisterio</t>
  </si>
  <si>
    <t>C. Servicios de Salud (C=c1+c2)</t>
  </si>
  <si>
    <t>c1) Personal Administrativo</t>
  </si>
  <si>
    <t>c2) Personal Médico, Paramédico y afín</t>
  </si>
  <si>
    <t>D. Seguridad Pública</t>
  </si>
  <si>
    <t>E. Gastos asociados a la implementación de nuevas leyes federales o reformas a las mismas (E=e1+e2)</t>
  </si>
  <si>
    <t>e1) Nombre del Programa o Ley 1</t>
  </si>
  <si>
    <t>e1) Nombre del Programa o Ley 2</t>
  </si>
  <si>
    <t>F. Sentencias laborales definitivas</t>
  </si>
  <si>
    <t>II. Gasto Etiquetado (I=A+B+C+D+E+F)</t>
  </si>
  <si>
    <t>III. Total del Gasto en Servicios Personales (III=I+II)</t>
  </si>
  <si>
    <t>Del 1 de Enero al 31 de diciembre de 2021 (b)</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</si>
  <si>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</si>
  <si>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</si>
  <si>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</si>
  <si>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</si>
  <si>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</si>
  <si>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</si>
  <si>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</si>
  <si>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</si>
  <si>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</si>
  <si>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</si>
  <si>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</si>
  <si>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</si>
  <si>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</si>
  <si>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</si>
  <si>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</si>
  <si>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</si>
  <si>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</si>
  <si>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</si>
  <si>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</si>
  <si>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</si>
  <si>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</si>
  <si>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</si>
  <si>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</si>
  <si>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</si>
  <si>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</si>
  <si>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</si>
  <si>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</si>
  <si>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</si>
  <si>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</si>
  <si>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</si>
  <si>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</si>
  <si>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</si>
  <si>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</si>
  <si>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</si>
  <si>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</si>
  <si>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</si>
  <si>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</si>
  <si>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</si>
  <si>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</si>
  <si>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</si>
  <si>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</si>
  <si>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</si>
  <si>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</si>
  <si>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</si>
  <si>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</si>
  <si>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</si>
  <si>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</si>
  <si>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</si>
  <si>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</si>
  <si>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</si>
  <si>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</si>
  <si>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</si>
  <si>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</si>
  <si>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</si>
  <si>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</si>
  <si>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</si>
  <si>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</si>
  <si>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</si>
  <si>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</si>
  <si>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</si>
  <si>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</si>
  <si>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</si>
  <si>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</si>
  <si>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</si>
  <si>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</si>
  <si>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</si>
  <si>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</si>
  <si>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</si>
  <si>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</si>
  <si>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</si>
  <si>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</si>
  <si>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</si>
  <si>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</si>
  <si>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</si>
  <si>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</si>
  <si>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</si>
  <si>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</si>
  <si>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</si>
  <si>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</si>
  <si>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</si>
  <si>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</si>
  <si>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</si>
  <si>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</si>
  <si>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</si>
  <si>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</si>
  <si>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</si>
  <si>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</si>
  <si>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</si>
  <si>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</si>
  <si>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</si>
  <si>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</si>
  <si>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</si>
  <si>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</si>
  <si>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</si>
  <si>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</si>
  <si>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</si>
  <si>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</si>
  <si>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</si>
  <si>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</si>
  <si>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</si>
  <si>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</si>
  <si>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</si>
  <si>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</si>
  <si>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a. Resultados del Ejercicio (Ahorro/ 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</si>
  <si>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</si>
  <si>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</si>
  <si>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</si>
  <si>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</si>
  <si>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</si>
  <si>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</si>
  <si>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</si>
  <si>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</si>
  <si>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</si>
  <si>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Aprobado</t>
  </si>
  <si>
    <t>Al 31 de diciembre de 2020 y al 31 de diciembre de 2021 (b)</t>
  </si>
  <si>
    <t>31 de 
diciembre de
2020 (e)</t>
  </si>
  <si>
    <t>31 de 
diciembre de
2021 (d)</t>
  </si>
  <si>
    <t xml:space="preserve">Identificación de Crédito o Instrumento </t>
  </si>
  <si>
    <r>
      <t>Contratación / Colocación</t>
    </r>
    <r>
      <rPr>
        <sz val="8"/>
        <color indexed="8"/>
        <rFont val="Arial"/>
        <family val="2"/>
      </rPr>
      <t xml:space="preserve"> (8)</t>
    </r>
  </si>
  <si>
    <r>
      <t xml:space="preserve">Amortización </t>
    </r>
    <r>
      <rPr>
        <sz val="8"/>
        <color indexed="8"/>
        <rFont val="Arial"/>
        <family val="2"/>
      </rPr>
      <t>(9)</t>
    </r>
  </si>
  <si>
    <r>
      <t xml:space="preserve">Endeudamiento Neto </t>
    </r>
    <r>
      <rPr>
        <sz val="8"/>
        <color indexed="8"/>
        <rFont val="Arial"/>
        <family val="2"/>
      </rPr>
      <t>(10)</t>
    </r>
  </si>
  <si>
    <r>
      <t xml:space="preserve">Institución bancaria quien emitió el crédito </t>
    </r>
    <r>
      <rPr>
        <sz val="8"/>
        <color indexed="8"/>
        <rFont val="Arial"/>
        <family val="2"/>
      </rPr>
      <t>(3)</t>
    </r>
  </si>
  <si>
    <r>
      <t xml:space="preserve"> Nombre de a quien se otorga el crédito </t>
    </r>
    <r>
      <rPr>
        <sz val="8"/>
        <color indexed="8"/>
        <rFont val="Arial"/>
        <family val="2"/>
      </rPr>
      <t>(4)</t>
    </r>
  </si>
  <si>
    <r>
      <t xml:space="preserve">Fecha en la que se otorga el crédito </t>
    </r>
    <r>
      <rPr>
        <sz val="8"/>
        <color indexed="8"/>
        <rFont val="Arial"/>
        <family val="2"/>
      </rPr>
      <t>(5)</t>
    </r>
  </si>
  <si>
    <r>
      <t xml:space="preserve">Fecha de vencimiento del crédito </t>
    </r>
    <r>
      <rPr>
        <sz val="8"/>
        <color indexed="8"/>
        <rFont val="Arial"/>
        <family val="2"/>
      </rPr>
      <t>(6)</t>
    </r>
  </si>
  <si>
    <r>
      <t xml:space="preserve">Núm. de cuenta del crédito </t>
    </r>
    <r>
      <rPr>
        <sz val="8"/>
        <color indexed="8"/>
        <rFont val="Arial"/>
        <family val="2"/>
      </rPr>
      <t xml:space="preserve">(7) </t>
    </r>
  </si>
  <si>
    <t>B</t>
  </si>
  <si>
    <t>C=A - B</t>
  </si>
  <si>
    <t>Créditos Bancarios</t>
  </si>
  <si>
    <t>(B) Ejercicios anteriores</t>
  </si>
  <si>
    <t xml:space="preserve">Total créditos bancarios (11) </t>
  </si>
  <si>
    <t>Otros Instrumentos de Deuda</t>
  </si>
  <si>
    <t xml:space="preserve">Total otros instrumentos de deuda (12) </t>
  </si>
  <si>
    <r>
      <t>Total</t>
    </r>
    <r>
      <rPr>
        <b/>
        <sz val="8"/>
        <color indexed="8"/>
        <rFont val="Arial"/>
        <family val="2"/>
      </rPr>
      <t xml:space="preserve"> </t>
    </r>
    <r>
      <rPr>
        <sz val="8"/>
        <color indexed="8"/>
        <rFont val="Arial"/>
        <family val="2"/>
      </rPr>
      <t>(13)</t>
    </r>
  </si>
  <si>
    <t>(A) Ejercicio 2021</t>
  </si>
  <si>
    <t>Recurso</t>
  </si>
  <si>
    <r>
      <t xml:space="preserve">Devengado </t>
    </r>
    <r>
      <rPr>
        <sz val="8"/>
        <color indexed="8"/>
        <rFont val="Arial"/>
        <family val="2"/>
      </rPr>
      <t>(8)</t>
    </r>
  </si>
  <si>
    <r>
      <t>Pagado</t>
    </r>
    <r>
      <rPr>
        <b/>
        <sz val="8"/>
        <color indexed="8"/>
        <rFont val="Arial"/>
        <family val="2"/>
      </rPr>
      <t xml:space="preserve"> </t>
    </r>
    <r>
      <rPr>
        <sz val="8"/>
        <color indexed="8"/>
        <rFont val="Arial"/>
        <family val="2"/>
      </rPr>
      <t>(9)</t>
    </r>
  </si>
  <si>
    <t xml:space="preserve">Total créditos bancarios (10) </t>
  </si>
  <si>
    <t xml:space="preserve">Total otros instrumentos de deuda (11) </t>
  </si>
  <si>
    <r>
      <t>Total</t>
    </r>
    <r>
      <rPr>
        <b/>
        <sz val="8"/>
        <color indexed="8"/>
        <rFont val="Arial"/>
        <family val="2"/>
      </rPr>
      <t xml:space="preserve"> </t>
    </r>
    <r>
      <rPr>
        <sz val="8"/>
        <color indexed="8"/>
        <rFont val="Arial"/>
        <family val="2"/>
      </rPr>
      <t>(12)</t>
    </r>
  </si>
  <si>
    <t>Balance Presupuestario - LDF</t>
  </si>
  <si>
    <t>Estimado/</t>
  </si>
  <si>
    <t>Recaudado/</t>
  </si>
  <si>
    <t xml:space="preserve">Pagado </t>
  </si>
  <si>
    <t>A. Ingresos Totales (A = A1+A2+A3)</t>
  </si>
  <si>
    <t>A1. Ingresos de Libre Disposición</t>
  </si>
  <si>
    <t>A2. Transferencias Federales Etiquetadas</t>
  </si>
  <si>
    <t>A3. Financiamiento Neto</t>
  </si>
  <si>
    <r>
      <t>B. Egresos Presupuestarios</t>
    </r>
    <r>
      <rPr>
        <b/>
        <vertAlign val="superscript"/>
        <sz val="6"/>
        <color theme="1"/>
        <rFont val="Arial"/>
        <family val="2"/>
      </rPr>
      <t>1</t>
    </r>
    <r>
      <rPr>
        <b/>
        <sz val="6"/>
        <color theme="1"/>
        <rFont val="Arial"/>
        <family val="2"/>
      </rPr>
      <t xml:space="preserve"> (B = B1+B2)</t>
    </r>
  </si>
  <si>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</si>
  <si>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</si>
  <si>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</si>
  <si>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</si>
  <si>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</si>
  <si>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 xml:space="preserve">I. Balance Presupuestario (I = A – B + C)  </t>
  </si>
  <si>
    <t>II. Balance Presupuestario sin Financiamiento Neto (II = I - A3)</t>
  </si>
  <si>
    <t>III. Balance Presupuestario sin Financiamiento Neto y sin Remanentes del Ejercicio Anterior (III= II - C)</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</si>
  <si>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</si>
  <si>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</si>
  <si>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</si>
  <si>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</si>
  <si>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</si>
  <si>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</si>
  <si>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</si>
  <si>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</si>
  <si>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</si>
  <si>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</si>
  <si>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</si>
  <si>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</si>
  <si>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</si>
  <si>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</si>
  <si>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 Balance Presupuestario de Recursos Disponibles (V = A1 + A3.1 – B 1 + C1)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</si>
  <si>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</si>
  <si>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</si>
  <si>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</si>
  <si>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 Balance Presupuestario de Recursos Etiquetados (VII = A2 + A3.2 – B2 + C2)</t>
  </si>
  <si>
    <t>VIII. Balance Presupuestario de Recursos Etiquetados sin Financiamiento Neto (VIII = VII – A3.2)</t>
  </si>
  <si>
    <t>Estimado/Aprobado</t>
  </si>
  <si>
    <t>Recaudado/Pagado</t>
  </si>
  <si>
    <t>Estado Analítico de Ingresos Detallado - LDF</t>
  </si>
  <si>
    <t>(c)</t>
  </si>
  <si>
    <t>Diferencia (e)</t>
  </si>
  <si>
    <t>Estimado (d)</t>
  </si>
  <si>
    <t>Ampliaciones/ (Reducciones)</t>
  </si>
  <si>
    <t>Recaudado</t>
  </si>
  <si>
    <t>Ingresos de Libre Disposición</t>
  </si>
  <si>
    <t>A. Impuestos</t>
  </si>
  <si>
    <t>B. Cuotas y Aportaciones de Seguridad Social</t>
  </si>
  <si>
    <t>C. Contribuciones de Mejoras</t>
  </si>
  <si>
    <t>D. Derechos</t>
  </si>
  <si>
    <t>E. Productos</t>
  </si>
  <si>
    <t>F. Aprovechamientos</t>
  </si>
  <si>
    <t>G. Ingresos por Venta de Bienes y Prestación de Servicios</t>
  </si>
  <si>
    <t>H. Participaciones</t>
  </si>
  <si>
    <t>(H=h1+h2+h3+h4+h5+h6+h7+h8+h9+h10+h11)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</si>
  <si>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</si>
  <si>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</si>
  <si>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</si>
  <si>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</si>
  <si>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</si>
  <si>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</si>
  <si>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</si>
  <si>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</si>
  <si>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</si>
  <si>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</si>
  <si>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</si>
  <si>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</si>
  <si>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</si>
  <si>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</si>
  <si>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</si>
  <si>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</si>
  <si>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</si>
  <si>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</si>
  <si>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</si>
  <si>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</si>
  <si>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</si>
  <si>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 xml:space="preserve">l1) Participaciones en Ingresos Locales </t>
  </si>
  <si>
    <t>l2) Otros Ingresos de Libre Disposición</t>
  </si>
  <si>
    <t>I. Total de Ingresos de Libre Disposición</t>
  </si>
  <si>
    <t>(I=A+B+C+D+E+F+G+H+I+J+K+L)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</si>
  <si>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</si>
  <si>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</si>
  <si>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</si>
  <si>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</si>
  <si>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</si>
  <si>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</si>
  <si>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</si>
  <si>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</si>
  <si>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</si>
  <si>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</si>
  <si>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</si>
  <si>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</si>
  <si>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</si>
  <si>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</si>
  <si>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</si>
  <si>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</si>
  <si>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</si>
  <si>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</si>
  <si>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</si>
  <si>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</si>
  <si>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</si>
  <si>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</si>
  <si>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</si>
  <si>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</si>
  <si>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</si>
  <si>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</si>
  <si>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</si>
  <si>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</si>
  <si>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</si>
  <si>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 xml:space="preserve">Clasificación por Objeto del Gasto (Capítulo y Concepto) </t>
  </si>
  <si>
    <t xml:space="preserve">Ampliaciones/ (Reducciones) </t>
  </si>
  <si>
    <t xml:space="preserve">Modificado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</si>
  <si>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</si>
  <si>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</si>
  <si>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</si>
  <si>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</si>
  <si>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</si>
  <si>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</si>
  <si>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</si>
  <si>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</si>
  <si>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</si>
  <si>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</si>
  <si>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</si>
  <si>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</si>
  <si>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</si>
  <si>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</si>
  <si>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</si>
  <si>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</si>
  <si>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</si>
  <si>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</si>
  <si>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</si>
  <si>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</si>
  <si>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</si>
  <si>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</si>
  <si>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</si>
  <si>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</si>
  <si>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</si>
  <si>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</si>
  <si>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</si>
  <si>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</si>
  <si>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</si>
  <si>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</si>
  <si>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</si>
  <si>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</si>
  <si>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</si>
  <si>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</si>
  <si>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</si>
  <si>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</si>
  <si>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</si>
  <si>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</si>
  <si>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</si>
  <si>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</si>
  <si>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</si>
  <si>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</si>
  <si>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</si>
  <si>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</si>
  <si>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</si>
  <si>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</si>
  <si>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</si>
  <si>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</si>
  <si>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</si>
  <si>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</si>
  <si>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</si>
  <si>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</si>
  <si>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</si>
  <si>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</si>
  <si>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</si>
  <si>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</si>
  <si>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</si>
  <si>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</si>
  <si>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</si>
  <si>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</si>
  <si>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</si>
  <si>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</si>
  <si>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</si>
  <si>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</si>
  <si>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</si>
  <si>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</si>
  <si>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</si>
  <si>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</si>
  <si>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</si>
  <si>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</si>
  <si>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</si>
  <si>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</si>
  <si>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</si>
  <si>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</si>
  <si>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</si>
  <si>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</si>
  <si>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“Bajo protesta de decir verdad declaramos que la información y los reportes, son razonablemente correctos y son responsabilidad del emisor”.</t>
  </si>
  <si>
    <t>Devengado (d)</t>
  </si>
  <si>
    <t>Pagado (d)</t>
  </si>
  <si>
    <t>Entidad Municipal: (1)     TEXCALTITLAN     No. 3052</t>
  </si>
  <si>
    <t>(pesos)</t>
  </si>
  <si>
    <t xml:space="preserve"> Al 31 de Diciembre de 2021 (2)</t>
  </si>
  <si>
    <t>1000</t>
  </si>
  <si>
    <t>2000</t>
  </si>
  <si>
    <t>1100</t>
  </si>
  <si>
    <t>2100</t>
  </si>
  <si>
    <t>1110</t>
  </si>
  <si>
    <t>2110</t>
  </si>
  <si>
    <t>1111</t>
  </si>
  <si>
    <t>2111</t>
  </si>
  <si>
    <t>1112</t>
  </si>
  <si>
    <t>2112</t>
  </si>
  <si>
    <t>1113</t>
  </si>
  <si>
    <t>2113</t>
  </si>
  <si>
    <t>1114</t>
  </si>
  <si>
    <t>2114</t>
  </si>
  <si>
    <t>1115</t>
  </si>
  <si>
    <t>Fondos con Afectación Especifica</t>
  </si>
  <si>
    <t>2115</t>
  </si>
  <si>
    <t>1116</t>
  </si>
  <si>
    <t>2116</t>
  </si>
  <si>
    <t>1119</t>
  </si>
  <si>
    <t>2117</t>
  </si>
  <si>
    <t>2118</t>
  </si>
  <si>
    <t>1120</t>
  </si>
  <si>
    <t>2119</t>
  </si>
  <si>
    <t>1121</t>
  </si>
  <si>
    <t>1122</t>
  </si>
  <si>
    <t>2120</t>
  </si>
  <si>
    <t>1123</t>
  </si>
  <si>
    <t>2121</t>
  </si>
  <si>
    <t>1124</t>
  </si>
  <si>
    <t>2122</t>
  </si>
  <si>
    <t>1125</t>
  </si>
  <si>
    <t>2129</t>
  </si>
  <si>
    <t>1126</t>
  </si>
  <si>
    <t>Prestamos Otorgados a  Corto Plazo</t>
  </si>
  <si>
    <t>1129</t>
  </si>
  <si>
    <t>2130</t>
  </si>
  <si>
    <t>2131</t>
  </si>
  <si>
    <t>1130</t>
  </si>
  <si>
    <t>2132</t>
  </si>
  <si>
    <t>1131</t>
  </si>
  <si>
    <t>2133</t>
  </si>
  <si>
    <t>1132</t>
  </si>
  <si>
    <t>1133</t>
  </si>
  <si>
    <t>2140</t>
  </si>
  <si>
    <t>1134</t>
  </si>
  <si>
    <t>2141</t>
  </si>
  <si>
    <t>1139</t>
  </si>
  <si>
    <t>2142</t>
  </si>
  <si>
    <t>1140</t>
  </si>
  <si>
    <t>2150</t>
  </si>
  <si>
    <t>1141</t>
  </si>
  <si>
    <t>2151</t>
  </si>
  <si>
    <t>1142</t>
  </si>
  <si>
    <t>2152</t>
  </si>
  <si>
    <t>1143</t>
  </si>
  <si>
    <t>2159</t>
  </si>
  <si>
    <t>1144</t>
  </si>
  <si>
    <t>1145</t>
  </si>
  <si>
    <t>2160</t>
  </si>
  <si>
    <t>2161</t>
  </si>
  <si>
    <t>1150</t>
  </si>
  <si>
    <t>2162</t>
  </si>
  <si>
    <t>1151</t>
  </si>
  <si>
    <t>2163</t>
  </si>
  <si>
    <t>2164</t>
  </si>
  <si>
    <t>1160</t>
  </si>
  <si>
    <t>2165</t>
  </si>
  <si>
    <t>1161</t>
  </si>
  <si>
    <t>2166</t>
  </si>
  <si>
    <t>1162</t>
  </si>
  <si>
    <t>2170</t>
  </si>
  <si>
    <t>1190</t>
  </si>
  <si>
    <t>2171</t>
  </si>
  <si>
    <t>1191</t>
  </si>
  <si>
    <t>2172</t>
  </si>
  <si>
    <t>1192</t>
  </si>
  <si>
    <t>2179</t>
  </si>
  <si>
    <t>1193</t>
  </si>
  <si>
    <t>1194</t>
  </si>
  <si>
    <t>Adquisición con Fondos de Terceros</t>
  </si>
  <si>
    <t>2190</t>
  </si>
  <si>
    <t>2191</t>
  </si>
  <si>
    <t>2192</t>
  </si>
  <si>
    <t>2199</t>
  </si>
  <si>
    <t>1200</t>
  </si>
  <si>
    <t>1210</t>
  </si>
  <si>
    <t>1211</t>
  </si>
  <si>
    <t>1212</t>
  </si>
  <si>
    <t>1213</t>
  </si>
  <si>
    <t>2200</t>
  </si>
  <si>
    <t>1214</t>
  </si>
  <si>
    <t>2210</t>
  </si>
  <si>
    <t>2211</t>
  </si>
  <si>
    <t>1220</t>
  </si>
  <si>
    <t>2212</t>
  </si>
  <si>
    <t>1221</t>
  </si>
  <si>
    <t>1222</t>
  </si>
  <si>
    <t>2220</t>
  </si>
  <si>
    <t>1223</t>
  </si>
  <si>
    <t>2221</t>
  </si>
  <si>
    <t>1224</t>
  </si>
  <si>
    <t>2222</t>
  </si>
  <si>
    <t>1229</t>
  </si>
  <si>
    <t>2229</t>
  </si>
  <si>
    <t>1230</t>
  </si>
  <si>
    <t>2230</t>
  </si>
  <si>
    <t>1231</t>
  </si>
  <si>
    <t>2231</t>
  </si>
  <si>
    <t>1232</t>
  </si>
  <si>
    <t>2232</t>
  </si>
  <si>
    <t>1233</t>
  </si>
  <si>
    <t>2233</t>
  </si>
  <si>
    <t>1234</t>
  </si>
  <si>
    <t>2234</t>
  </si>
  <si>
    <t>1235</t>
  </si>
  <si>
    <t>2235</t>
  </si>
  <si>
    <t>1236</t>
  </si>
  <si>
    <t>1239</t>
  </si>
  <si>
    <t>2240</t>
  </si>
  <si>
    <t>2241</t>
  </si>
  <si>
    <t>1240</t>
  </si>
  <si>
    <t>2242</t>
  </si>
  <si>
    <t>1241</t>
  </si>
  <si>
    <t>2249</t>
  </si>
  <si>
    <t>1242</t>
  </si>
  <si>
    <t>1243</t>
  </si>
  <si>
    <t>2250</t>
  </si>
  <si>
    <t>1244</t>
  </si>
  <si>
    <t>2251</t>
  </si>
  <si>
    <t>1245</t>
  </si>
  <si>
    <t>2252</t>
  </si>
  <si>
    <t>1246</t>
  </si>
  <si>
    <t>2253</t>
  </si>
  <si>
    <t>1247</t>
  </si>
  <si>
    <t>2254</t>
  </si>
  <si>
    <t>1248</t>
  </si>
  <si>
    <t>2255</t>
  </si>
  <si>
    <t>1249</t>
  </si>
  <si>
    <t>2256</t>
  </si>
  <si>
    <t>1250</t>
  </si>
  <si>
    <t>2260</t>
  </si>
  <si>
    <t>1251</t>
  </si>
  <si>
    <t>2261</t>
  </si>
  <si>
    <t>1252</t>
  </si>
  <si>
    <t>2262</t>
  </si>
  <si>
    <t>1253</t>
  </si>
  <si>
    <t>2263</t>
  </si>
  <si>
    <t>1254</t>
  </si>
  <si>
    <t>2269</t>
  </si>
  <si>
    <t>1259</t>
  </si>
  <si>
    <t>1260</t>
  </si>
  <si>
    <t>Total Pasivo</t>
  </si>
  <si>
    <t>1261</t>
  </si>
  <si>
    <t>1262</t>
  </si>
  <si>
    <t>3000</t>
  </si>
  <si>
    <t>1263</t>
  </si>
  <si>
    <t>3100</t>
  </si>
  <si>
    <t>1264</t>
  </si>
  <si>
    <t>3110</t>
  </si>
  <si>
    <t>1265</t>
  </si>
  <si>
    <t>3111</t>
  </si>
  <si>
    <t>1270</t>
  </si>
  <si>
    <t>3120</t>
  </si>
  <si>
    <t>1271</t>
  </si>
  <si>
    <t>3121</t>
  </si>
  <si>
    <t>1272</t>
  </si>
  <si>
    <t>1273</t>
  </si>
  <si>
    <t>3130</t>
  </si>
  <si>
    <t>1274</t>
  </si>
  <si>
    <t>3131</t>
  </si>
  <si>
    <t>1275</t>
  </si>
  <si>
    <t>1279</t>
  </si>
  <si>
    <t>3200</t>
  </si>
  <si>
    <t>3210</t>
  </si>
  <si>
    <t>1280</t>
  </si>
  <si>
    <t>3211</t>
  </si>
  <si>
    <t>1281</t>
  </si>
  <si>
    <t>3220</t>
  </si>
  <si>
    <t>1282</t>
  </si>
  <si>
    <t>3221</t>
  </si>
  <si>
    <t>1283</t>
  </si>
  <si>
    <t>1284</t>
  </si>
  <si>
    <t>3230</t>
  </si>
  <si>
    <t>1289</t>
  </si>
  <si>
    <t>3231</t>
  </si>
  <si>
    <t>3232</t>
  </si>
  <si>
    <t>1290</t>
  </si>
  <si>
    <t>3233</t>
  </si>
  <si>
    <t>1291</t>
  </si>
  <si>
    <t>3239</t>
  </si>
  <si>
    <t>1292</t>
  </si>
  <si>
    <t>1293</t>
  </si>
  <si>
    <t>3240</t>
  </si>
  <si>
    <t>3241</t>
  </si>
  <si>
    <t>3242</t>
  </si>
  <si>
    <t>3243</t>
  </si>
  <si>
    <t>3250</t>
  </si>
  <si>
    <t>3251</t>
  </si>
  <si>
    <t>3252</t>
  </si>
  <si>
    <t>3300</t>
  </si>
  <si>
    <t>3310</t>
  </si>
  <si>
    <t>3311</t>
  </si>
  <si>
    <t>3320</t>
  </si>
  <si>
    <t>3321</t>
  </si>
  <si>
    <t>Total Hacienda Pública/Patrimonio</t>
  </si>
  <si>
    <t>(8) Agregar las cuentas de orden que vienen presentando en sus estados financieros mensuales</t>
  </si>
  <si>
    <t>Cuenta Pública 2021
Estado de Actividades Comparativo 
(pesos)</t>
  </si>
  <si>
    <t xml:space="preserve"> Del 1 de Enero al 31 de Diciembre de 2021 (2)</t>
  </si>
  <si>
    <r>
      <t xml:space="preserve">Cuenta </t>
    </r>
    <r>
      <rPr>
        <sz val="8"/>
        <rFont val="Arial"/>
        <family val="2"/>
      </rPr>
      <t>(3)</t>
    </r>
  </si>
  <si>
    <r>
      <t>Concepto</t>
    </r>
    <r>
      <rPr>
        <b/>
        <sz val="8"/>
        <rFont val="Arial"/>
        <family val="2"/>
      </rPr>
      <t xml:space="preserve"> </t>
    </r>
    <r>
      <rPr>
        <sz val="8"/>
        <rFont val="Arial"/>
        <family val="2"/>
      </rPr>
      <t>(4)</t>
    </r>
  </si>
  <si>
    <r>
      <t>Variación</t>
    </r>
    <r>
      <rPr>
        <sz val="8"/>
        <rFont val="Arial"/>
        <family val="2"/>
      </rPr>
      <t xml:space="preserve"> (6)</t>
    </r>
  </si>
  <si>
    <r>
      <t>Productos de Tipo Corriente</t>
    </r>
    <r>
      <rPr>
        <vertAlign val="superscript"/>
        <sz val="10"/>
        <rFont val="Arial"/>
        <family val="2"/>
      </rPr>
      <t>1</t>
    </r>
  </si>
  <si>
    <t>Ingresos no Comprendidos en las Fracciones de la Ley de Ingresos Causados en Ejercicios Fiscales Anteriores Pendientes de Liquidación o Pago</t>
  </si>
  <si>
    <t>Participaciones, Aportaciones, Transferencias, Asignaciones, Subsidios y Otras Ayudas.</t>
  </si>
  <si>
    <r>
      <t xml:space="preserve">Total de Ingresos y Otros Beneficios </t>
    </r>
    <r>
      <rPr>
        <sz val="8"/>
        <rFont val="Arial"/>
        <family val="2"/>
      </rPr>
      <t>(7)</t>
    </r>
  </si>
  <si>
    <r>
      <t xml:space="preserve">Total  de Gastos y Otras Pérdidas </t>
    </r>
    <r>
      <rPr>
        <sz val="8"/>
        <rFont val="Arial"/>
        <family val="2"/>
      </rPr>
      <t>(8)</t>
    </r>
  </si>
  <si>
    <t>1 No se Incluyen : Utilidades de Intereses . Por regla de presentación se revelan como ingresos financieros</t>
  </si>
  <si>
    <t>Cuenta Pública 2021
Estado de Variación en la Hacienda Pública
 (Pesos)</t>
  </si>
  <si>
    <t xml:space="preserve">  Del 1 de Enero al 31 de Diciembre de 2021 (2)</t>
  </si>
  <si>
    <r>
      <t xml:space="preserve">Concepto    </t>
    </r>
    <r>
      <rPr>
        <sz val="8"/>
        <rFont val="Arial"/>
        <family val="2"/>
      </rPr>
      <t xml:space="preserve"> (3)</t>
    </r>
  </si>
  <si>
    <r>
      <t xml:space="preserve">Hacienda Pública/     Patrimonio Contribuido  </t>
    </r>
    <r>
      <rPr>
        <sz val="8"/>
        <rFont val="Arial"/>
        <family val="2"/>
      </rPr>
      <t xml:space="preserve"> (4)</t>
    </r>
  </si>
  <si>
    <r>
      <t xml:space="preserve">Hacienda Pública/    Patrimonio Generado de Ejercicios Anteriores </t>
    </r>
    <r>
      <rPr>
        <sz val="8"/>
        <rFont val="Arial"/>
        <family val="2"/>
      </rPr>
      <t>(5)</t>
    </r>
  </si>
  <si>
    <r>
      <t xml:space="preserve">Hacienda Pública/   Patrimonio Generado del Ejercicio </t>
    </r>
    <r>
      <rPr>
        <sz val="8"/>
        <rFont val="Arial"/>
        <family val="2"/>
      </rPr>
      <t>(6)</t>
    </r>
  </si>
  <si>
    <r>
      <t>Exceso o
Insuficiencia en la
Actualización de la
Hacienda Pública /
Patrimonio</t>
    </r>
    <r>
      <rPr>
        <sz val="8"/>
        <rFont val="Arial"/>
        <family val="2"/>
      </rPr>
      <t xml:space="preserve"> (7)</t>
    </r>
  </si>
  <si>
    <r>
      <t>Total</t>
    </r>
    <r>
      <rPr>
        <sz val="9"/>
        <rFont val="Arial"/>
        <family val="2"/>
      </rPr>
      <t xml:space="preserve"> </t>
    </r>
    <r>
      <rPr>
        <sz val="8"/>
        <rFont val="Arial"/>
        <family val="2"/>
      </rPr>
      <t>(8)</t>
    </r>
  </si>
  <si>
    <t>Cuenta Pública 2021
Estado Analítico del Activo
 (pesos)</t>
  </si>
  <si>
    <t>Del 1 de Enero al 31 de Diciembre de 2021 (2)</t>
  </si>
  <si>
    <r>
      <t xml:space="preserve">Saldo Inicial  </t>
    </r>
    <r>
      <rPr>
        <sz val="8"/>
        <rFont val="Arial"/>
        <family val="2"/>
      </rPr>
      <t xml:space="preserve"> (4)                                        </t>
    </r>
    <r>
      <rPr>
        <b/>
        <sz val="8"/>
        <rFont val="Arial"/>
        <family val="2"/>
      </rPr>
      <t xml:space="preserve"> </t>
    </r>
  </si>
  <si>
    <r>
      <t xml:space="preserve">Cargos del Período </t>
    </r>
    <r>
      <rPr>
        <sz val="8"/>
        <rFont val="Arial"/>
        <family val="2"/>
      </rPr>
      <t>(5)</t>
    </r>
    <r>
      <rPr>
        <b/>
        <sz val="8"/>
        <rFont val="Arial"/>
        <family val="2"/>
      </rPr>
      <t xml:space="preserve"> </t>
    </r>
    <r>
      <rPr>
        <b/>
        <sz val="9"/>
        <rFont val="Arial"/>
        <family val="2"/>
      </rPr>
      <t xml:space="preserve">  </t>
    </r>
    <r>
      <rPr>
        <sz val="8"/>
        <rFont val="Arial"/>
        <family val="2"/>
      </rPr>
      <t xml:space="preserve"> </t>
    </r>
  </si>
  <si>
    <r>
      <t xml:space="preserve">Abonos del Período </t>
    </r>
    <r>
      <rPr>
        <sz val="8"/>
        <rFont val="Arial"/>
        <family val="2"/>
      </rPr>
      <t xml:space="preserve">(6)    </t>
    </r>
    <r>
      <rPr>
        <b/>
        <sz val="9"/>
        <rFont val="Arial"/>
        <family val="2"/>
      </rPr>
      <t xml:space="preserve">  </t>
    </r>
  </si>
  <si>
    <r>
      <t>Saldo Final</t>
    </r>
    <r>
      <rPr>
        <b/>
        <sz val="5"/>
        <rFont val="Arial"/>
        <family val="2"/>
      </rPr>
      <t xml:space="preserve"> </t>
    </r>
    <r>
      <rPr>
        <sz val="8"/>
        <rFont val="Arial"/>
        <family val="2"/>
      </rPr>
      <t xml:space="preserve">  (7)                    </t>
    </r>
    <r>
      <rPr>
        <b/>
        <sz val="8"/>
        <rFont val="Arial"/>
        <family val="2"/>
      </rPr>
      <t xml:space="preserve"> </t>
    </r>
  </si>
  <si>
    <r>
      <t xml:space="preserve">Variación del Período </t>
    </r>
    <r>
      <rPr>
        <sz val="8"/>
        <rFont val="Arial"/>
        <family val="2"/>
      </rPr>
      <t xml:space="preserve">(8)              </t>
    </r>
  </si>
  <si>
    <r>
      <t xml:space="preserve">Total del Activo </t>
    </r>
    <r>
      <rPr>
        <sz val="8"/>
        <rFont val="Arial"/>
        <family val="2"/>
      </rPr>
      <t>(9)</t>
    </r>
  </si>
  <si>
    <t>Cuenta Pública 2021
Estado Analítico de la Deuda y Otros Pasivos
 (pesos)</t>
  </si>
  <si>
    <t xml:space="preserve">Del 1 de Enero al 31 de Diciembre de 2021 (2)                       </t>
  </si>
  <si>
    <r>
      <t xml:space="preserve">Denominación de las Deudas </t>
    </r>
    <r>
      <rPr>
        <sz val="8"/>
        <color indexed="8"/>
        <rFont val="Arial"/>
        <family val="2"/>
      </rPr>
      <t>(3)</t>
    </r>
  </si>
  <si>
    <r>
      <t>Moneda de Contratación</t>
    </r>
    <r>
      <rPr>
        <sz val="8"/>
        <color indexed="8"/>
        <rFont val="Arial"/>
        <family val="2"/>
      </rPr>
      <t xml:space="preserve"> (4)</t>
    </r>
  </si>
  <si>
    <r>
      <t xml:space="preserve">Institución o País Acreedor </t>
    </r>
    <r>
      <rPr>
        <sz val="8"/>
        <color indexed="8"/>
        <rFont val="Arial"/>
        <family val="2"/>
      </rPr>
      <t>(5)</t>
    </r>
  </si>
  <si>
    <r>
      <t xml:space="preserve">Saldo Inicial del Período </t>
    </r>
    <r>
      <rPr>
        <sz val="8"/>
        <color indexed="8"/>
        <rFont val="Arial"/>
        <family val="2"/>
      </rPr>
      <t>(6)</t>
    </r>
    <r>
      <rPr>
        <b/>
        <sz val="11"/>
        <color indexed="8"/>
        <rFont val="Calibri"/>
        <family val="2"/>
      </rPr>
      <t xml:space="preserve"> </t>
    </r>
  </si>
  <si>
    <r>
      <t xml:space="preserve">Saldo Final del Período </t>
    </r>
    <r>
      <rPr>
        <sz val="8"/>
        <color indexed="8"/>
        <rFont val="Arial"/>
        <family val="2"/>
      </rPr>
      <t>(7)</t>
    </r>
  </si>
  <si>
    <t>2111-0001-0001-0000-0001</t>
  </si>
  <si>
    <t>M.N.</t>
  </si>
  <si>
    <t>SUELDOS Y SALARIOS POR PAGAR</t>
  </si>
  <si>
    <t>2111-0001-0001-0000-0004</t>
  </si>
  <si>
    <t>SUELDOS POR PAGAR 2008</t>
  </si>
  <si>
    <t>2111-0001-0001-0000-0005</t>
  </si>
  <si>
    <t>SUELDOS Y SALARIOS POR PAGAR 2009</t>
  </si>
  <si>
    <t>2111-0001-0001-0000-0006</t>
  </si>
  <si>
    <t>SUELDOS Y SALARIOS POR PAGAR 2018</t>
  </si>
  <si>
    <t>2112-0001-0001-0000-0001</t>
  </si>
  <si>
    <t>KARINA PEREZ CRUZ</t>
  </si>
  <si>
    <t>2112-0001-0001-0000-0002</t>
  </si>
  <si>
    <t>TELEFONOS DE MEXICO, S.A.B. DE C.V.</t>
  </si>
  <si>
    <t>2112-0001-0001-0000-0003</t>
  </si>
  <si>
    <t>JOAQUINA ROBERTINA CARBAJAL MILLAN</t>
  </si>
  <si>
    <t>2112-0001-0001-0000-0004</t>
  </si>
  <si>
    <t>JOSE LEOPOLDO MILLAN LOPEZ</t>
  </si>
  <si>
    <t>2112-0001-0001-0000-0005</t>
  </si>
  <si>
    <t>ROSA ISELA SANCHEZ MENA</t>
  </si>
  <si>
    <t>2112-0001-0001-0000-0006</t>
  </si>
  <si>
    <t>SERVICIO MABIAN S.A. DE C.</t>
  </si>
  <si>
    <t>2112-0001-0001-0000-0007</t>
  </si>
  <si>
    <t>EVA TORRES VIVERO</t>
  </si>
  <si>
    <t>2112-0001-0001-0000-0008</t>
  </si>
  <si>
    <t>JOSE GUADALUPE SERRANO LEON</t>
  </si>
  <si>
    <t>2112-0001-0001-0000-0009</t>
  </si>
  <si>
    <t>SAUL ESPINOZA LAGUNAS</t>
  </si>
  <si>
    <t>2112-0001-0001-0000-0010</t>
  </si>
  <si>
    <t>DIF ESTADO DE MEXICO</t>
  </si>
  <si>
    <t>2112-0001-0001-0000-0011</t>
  </si>
  <si>
    <t>AFIANZADORA ASERTA S.A. DE C.V.</t>
  </si>
  <si>
    <t>2112-0001-0001-0000-0012</t>
  </si>
  <si>
    <t>EDUARDO CALIXTO MONDRAGON</t>
  </si>
  <si>
    <t>2112-0001-0001-0000-0013</t>
  </si>
  <si>
    <t>MIRIAM HERNANDEZ ALCATAR</t>
  </si>
  <si>
    <t>2112-0001-0001-0000-0014</t>
  </si>
  <si>
    <t>TRINIDAD MANUEL FLORES FLORES</t>
  </si>
  <si>
    <t>2112-0001-0001-0000-0015</t>
  </si>
  <si>
    <t>PEDRO LOPEZ HERNANDEZ</t>
  </si>
  <si>
    <t>2112-0001-0001-0000-0016</t>
  </si>
  <si>
    <t>DTIA INTELLIGENT CONSULTORES</t>
  </si>
  <si>
    <t>2112-0001-0001-0000-0017</t>
  </si>
  <si>
    <t>FIANZAS A SECAM, S.A. DE C.V.</t>
  </si>
  <si>
    <t>2112-0001-0001-0000-0018</t>
  </si>
  <si>
    <t>RAUL AQUINO MUNGUIA</t>
  </si>
  <si>
    <t>2112-0001-0001-0000-0019</t>
  </si>
  <si>
    <t>GABINO VENCES ROJAS</t>
  </si>
  <si>
    <t>2112-0001-0001-0000-0020</t>
  </si>
  <si>
    <t>ARTURO BOBADILLA MARTINEZ</t>
  </si>
  <si>
    <t>2112-0001-0002-0000-0001</t>
  </si>
  <si>
    <t>COMERCIALIZADORA ANTK Y ASOCIADOS SA DE CV</t>
  </si>
  <si>
    <t>2112-0001-0002-0000-0002</t>
  </si>
  <si>
    <t>GASOLINERIA DIMARO</t>
  </si>
  <si>
    <t>2112-0001-0002-0000-0003</t>
  </si>
  <si>
    <t>SERVICIO MABIAN S.A. DE C.V.</t>
  </si>
  <si>
    <t>2112-0001-0002-0000-0004</t>
  </si>
  <si>
    <t>COMERCIALIZADORA BIRIBA S.A. DE C.V.</t>
  </si>
  <si>
    <t>2112-0001-0002-0000-0005</t>
  </si>
  <si>
    <t>LORENZO RUBI RIVERA</t>
  </si>
  <si>
    <t>2117-0001-0001-0001-0001</t>
  </si>
  <si>
    <t>15% DE EDUCACION PUBLICA</t>
  </si>
  <si>
    <t>2117-0001-0001-0002-0005</t>
  </si>
  <si>
    <t>ISSEMYM APORTACIÓN MUNICIPAL PARA EL FONDO DE REPARTO</t>
  </si>
  <si>
    <t>2117-0001-0001-0002-0006</t>
  </si>
  <si>
    <t>ISSEMYM APORTACIONES MUNICIPALES PARA EL SERVICIO DE SALUD</t>
  </si>
  <si>
    <t>2117-0001-0001-0002-0007</t>
  </si>
  <si>
    <t>CUOTAS DEL SISTEMA DE CAPITALIZACION INDIVIDUAL</t>
  </si>
  <si>
    <t>2117-0001-0001-0002-0008</t>
  </si>
  <si>
    <t>Aportaciones para financiar los gastos generales de administracion</t>
  </si>
  <si>
    <t>2117-0001-0001-0002-0009</t>
  </si>
  <si>
    <t>Prima de Riesgo de trabajo</t>
  </si>
  <si>
    <t>2117-0001-0001-0003-0001</t>
  </si>
  <si>
    <t>RETENCIONES DE I.S.P.T.</t>
  </si>
  <si>
    <t>2117-0001-0001-0003-0002</t>
  </si>
  <si>
    <t>10 % SOBRE HONORARIOS (I.S.R.)</t>
  </si>
  <si>
    <t>2117-0001-0001-0003-0003</t>
  </si>
  <si>
    <t>ISR POR CONVENIO PAGO EN PARCIALIDADES</t>
  </si>
  <si>
    <t>2117-0001-0001-0004-0001</t>
  </si>
  <si>
    <t>CUOTAS SINDICALES</t>
  </si>
  <si>
    <t>2117-0001-0001-0004-0002</t>
  </si>
  <si>
    <t>C. MUTUALISTA SUTEYM</t>
  </si>
  <si>
    <t>2117-0001-0001-0004-0003</t>
  </si>
  <si>
    <t>FONDO DE RESISTENCIA</t>
  </si>
  <si>
    <t>2117-0001-0001-0005-0001</t>
  </si>
  <si>
    <t>CONTIGENCIA</t>
  </si>
  <si>
    <t>2119-0002-0001-0001-0002</t>
  </si>
  <si>
    <t>GONZALEZ MILLAN JULIO CESAR</t>
  </si>
  <si>
    <t>2119-0002-0001-0001-0003</t>
  </si>
  <si>
    <t>MARIA DEL ROCIO HERNANDEZ HERNANDEZ</t>
  </si>
  <si>
    <t>2119-0002-0001-0002-0002</t>
  </si>
  <si>
    <t>LEONOR ESMERALDA BERNAL HERNANDEZ</t>
  </si>
  <si>
    <t>2119-0002-0001-0002-0003</t>
  </si>
  <si>
    <t>MUNICIPIO DE TEXCALTITLAN, MEXICO</t>
  </si>
  <si>
    <t>2119-0002-0001-0002-0004</t>
  </si>
  <si>
    <t>BRENDA ANAYELI BAÑUELOS MORINO</t>
  </si>
  <si>
    <t>2119-0002-0001-0002-0005</t>
  </si>
  <si>
    <t>CESAR AVILEZ GARCIA</t>
  </si>
  <si>
    <t>2119-0002-0001-0002-0006</t>
  </si>
  <si>
    <t>JOSE IGNACIO ROJAS SANCHEZ</t>
  </si>
  <si>
    <r>
      <t>Subtotal  Corto Plazo</t>
    </r>
    <r>
      <rPr>
        <sz val="11"/>
        <color indexed="8"/>
        <rFont val="Calibri"/>
        <family val="2"/>
      </rPr>
      <t xml:space="preserve"> </t>
    </r>
    <r>
      <rPr>
        <sz val="8"/>
        <color indexed="8"/>
        <rFont val="Calibri"/>
        <family val="2"/>
      </rPr>
      <t>(8)</t>
    </r>
  </si>
  <si>
    <r>
      <t xml:space="preserve">Otros Pasivos: </t>
    </r>
    <r>
      <rPr>
        <sz val="8"/>
        <color indexed="8"/>
        <rFont val="Arial"/>
        <family val="2"/>
      </rPr>
      <t>(10)</t>
    </r>
  </si>
  <si>
    <r>
      <t xml:space="preserve"> Total Deuda y Otros Pasivos </t>
    </r>
    <r>
      <rPr>
        <sz val="8"/>
        <color indexed="8"/>
        <rFont val="Arial"/>
        <family val="2"/>
      </rPr>
      <t>(11)</t>
    </r>
  </si>
  <si>
    <r>
      <rPr>
        <b/>
        <sz val="6.5"/>
        <rFont val="Arial"/>
        <family val="2"/>
      </rPr>
      <t>Total</t>
    </r>
    <r>
      <rPr>
        <sz val="6.5"/>
        <rFont val="Arial"/>
        <family val="2"/>
      </rPr>
      <t xml:space="preserve"> (7)</t>
    </r>
  </si>
  <si>
    <t>Cuenta Pública 2021
Estado de Flujos de Efectivo 
(pesos)</t>
  </si>
  <si>
    <r>
      <t xml:space="preserve">Concepto </t>
    </r>
    <r>
      <rPr>
        <sz val="8"/>
        <rFont val="Arial"/>
        <family val="2"/>
      </rPr>
      <t xml:space="preserve"> (3)</t>
    </r>
  </si>
  <si>
    <r>
      <t>Periodo del  01 De Enero al 31 De Diciembre 2021</t>
    </r>
    <r>
      <rPr>
        <sz val="8"/>
        <color indexed="8"/>
        <rFont val="Lato"/>
        <family val="2"/>
      </rPr>
      <t>(2)</t>
    </r>
  </si>
  <si>
    <r>
      <t xml:space="preserve">Cuenta Pública 2021
Estado de Situación Financiera Detallado - LDF 
</t>
    </r>
    <r>
      <rPr>
        <b/>
        <sz val="12"/>
        <color rgb="FF000000"/>
        <rFont val="Arial"/>
        <family val="2"/>
      </rPr>
      <t>(cifras en pesos)</t>
    </r>
  </si>
  <si>
    <t xml:space="preserve">Al 31 de diciembre de 2019 y al 31 de diciembre de 2021 (b)     </t>
  </si>
  <si>
    <t xml:space="preserve">     Nombre de la Entidad Municipal (a)   TEXCALTITLAN,   No. 3052</t>
  </si>
  <si>
    <t xml:space="preserve">   Nombre de la Entidad Municipal (a)   TEXCALTITLAN     No. 3052</t>
  </si>
  <si>
    <t>Nombre de la Entidad Municipal : (a)   TEXCALTITLAN     No. 3052</t>
  </si>
  <si>
    <t>Nombre de la Entidad Municipal : (a))     TEXCALTITLAN     No. 3052</t>
  </si>
  <si>
    <t>Nombre de la Entidad Municipal :  TEXCALTITLAN,   No. 3052</t>
  </si>
  <si>
    <t>Nombre de la Entidad Municipal : SISTEMA MUNICIPAL DE TEXCALTITLA NO.3052</t>
  </si>
  <si>
    <r>
      <t>Efectivo y Equivalentes</t>
    </r>
    <r>
      <rPr>
        <sz val="8"/>
        <color indexed="8"/>
        <rFont val="Lato"/>
        <family val="2"/>
      </rPr>
      <t xml:space="preserve"> (3)</t>
    </r>
    <r>
      <rPr>
        <sz val="9"/>
        <color indexed="8"/>
        <rFont val="Lato"/>
        <family val="2"/>
      </rPr>
      <t xml:space="preserve"> En relacion al mes anterior se ve reflejado una disminucion en la partida, se van arrastrando 0.20 del cheque de caja que se recibio en la entrega recepcion de la administracion.</t>
    </r>
  </si>
  <si>
    <r>
      <t xml:space="preserve">Derechos a recibir Efectivo y Equivalentes y Bienes o Servicios a Recibir </t>
    </r>
    <r>
      <rPr>
        <sz val="8"/>
        <color indexed="8"/>
        <rFont val="Lato"/>
        <family val="2"/>
      </rPr>
      <t>(4)</t>
    </r>
    <r>
      <rPr>
        <sz val="9"/>
        <color indexed="8"/>
        <rFont val="Lato"/>
        <family val="2"/>
      </rPr>
      <t>: SIN MOVIMIENTOS</t>
    </r>
  </si>
  <si>
    <r>
      <t>Bienes Disponibles para su Transformación o Consumo</t>
    </r>
    <r>
      <rPr>
        <sz val="8"/>
        <color indexed="8"/>
        <rFont val="Lato"/>
        <family val="2"/>
      </rPr>
      <t xml:space="preserve"> (5)</t>
    </r>
    <r>
      <rPr>
        <sz val="9"/>
        <color indexed="8"/>
        <rFont val="Lato"/>
        <family val="2"/>
      </rPr>
      <t>: NO APLICA</t>
    </r>
  </si>
  <si>
    <r>
      <t xml:space="preserve">Ingresos de Gestión </t>
    </r>
    <r>
      <rPr>
        <sz val="8"/>
        <color indexed="8"/>
        <rFont val="Lato"/>
        <family val="2"/>
      </rPr>
      <t>(11)</t>
    </r>
    <r>
      <rPr>
        <sz val="9"/>
        <color indexed="8"/>
        <rFont val="Lato"/>
        <family val="2"/>
      </rPr>
      <t>:Los ingresos obtuvidos durante estos  meses son relativamente menores debido a la pandemia que se vivio y alos resagos economicos que se esta teniendo en la poblacion, pese  a que se han brindado servicios de buena calidad y se manejaban precios bajos  de la cuota de recuperacion. Solo se obtiene una minoria de las cuotas de recuperacion de los desayunos escolares frios, por rezago de la pandemia y no tener una normalidad como la de antes en los centros educativos.</t>
    </r>
  </si>
  <si>
    <r>
      <t>Bienes Muebles, Inmuebles e Intangibles</t>
    </r>
    <r>
      <rPr>
        <sz val="8"/>
        <color indexed="8"/>
        <rFont val="Lato"/>
        <family val="2"/>
      </rPr>
      <t xml:space="preserve"> (7): En las cuentas 1241 de Equipo Administrativo se incremento al equipar la casa del adulto mayor y aumento significativamente,cabe mencionar que se complementó esta cuenta con mobiliario que hacía falta para llevar acabo bien el funcionamiento de ambas areas.Del igual manera  que la cuenta 1243 de Equipo medico y de Laboratorio al ser parte del nuevo equipamiento por parte del DIFEM.</t>
    </r>
  </si>
  <si>
    <r>
      <t>Estimaciones y Deterioros</t>
    </r>
    <r>
      <rPr>
        <sz val="8"/>
        <color indexed="8"/>
        <rFont val="Lato"/>
        <family val="2"/>
      </rPr>
      <t xml:space="preserve"> (8)</t>
    </r>
    <r>
      <rPr>
        <sz val="9"/>
        <color indexed="8"/>
        <rFont val="Lato"/>
        <family val="2"/>
      </rPr>
      <t>: NO APLICA</t>
    </r>
  </si>
  <si>
    <r>
      <t xml:space="preserve">Otros Activos </t>
    </r>
    <r>
      <rPr>
        <sz val="8"/>
        <color indexed="8"/>
        <rFont val="Lato"/>
        <family val="2"/>
      </rPr>
      <t>(9): NO APLICA</t>
    </r>
  </si>
  <si>
    <r>
      <t xml:space="preserve">Pasivo </t>
    </r>
    <r>
      <rPr>
        <sz val="8"/>
        <color indexed="8"/>
        <rFont val="Lato"/>
        <family val="2"/>
      </rPr>
      <t>(10)</t>
    </r>
    <r>
      <rPr>
        <b/>
        <sz val="9"/>
        <color indexed="8"/>
        <rFont val="Lato"/>
        <family val="2"/>
      </rPr>
      <t xml:space="preserve">: NO APLICA </t>
    </r>
  </si>
  <si>
    <r>
      <t xml:space="preserve">V. Conciliación entre los Ingresos Presupuestarios y Contables, así como entre los Egresos Presupuestarios y los Gastos Contables </t>
    </r>
    <r>
      <rPr>
        <sz val="8"/>
        <color indexed="8"/>
        <rFont val="Lato"/>
        <family val="2"/>
      </rPr>
      <t>(17)</t>
    </r>
    <r>
      <rPr>
        <b/>
        <sz val="9"/>
        <color indexed="8"/>
        <rFont val="Lato"/>
        <family val="2"/>
      </rPr>
      <t>:</t>
    </r>
    <r>
      <rPr>
        <sz val="9"/>
        <color rgb="FF000000"/>
        <rFont val="Lato"/>
        <family val="2"/>
      </rPr>
      <t>Dentro del rubro de ingresos se ve reflejado un aumento considerable en la parte de subsidios para gastos de operación debido a que en el mes se nos otorgo el correspondiente a Diciembre asi como participaciones Issemym, asi como ingresos obtenidos de la cuota de recuperacion de desayunos escolares frios.</t>
    </r>
  </si>
  <si>
    <r>
      <t xml:space="preserve">Participaciones, Aportaciones, Convenios, Incentivos Derivados de la Colaboración Fiscal, Fondos Distintos de Aportaciones, Transferencias, Asignaciones, Subsidios y Subvenciones, y Pensiones y Jubilaciones </t>
    </r>
    <r>
      <rPr>
        <sz val="8"/>
        <color indexed="8"/>
        <rFont val="Lato"/>
        <family val="2"/>
      </rPr>
      <t>(12): SIN MOVIMIENTOS</t>
    </r>
  </si>
  <si>
    <r>
      <t xml:space="preserve">Gastos y Otras Pérdidas </t>
    </r>
    <r>
      <rPr>
        <sz val="8"/>
        <color indexed="8"/>
        <rFont val="Lato"/>
        <family val="2"/>
      </rPr>
      <t>(14)</t>
    </r>
    <r>
      <rPr>
        <sz val="9"/>
        <color indexed="8"/>
        <rFont val="Lato"/>
        <family val="2"/>
      </rPr>
      <t>: NO APLICA</t>
    </r>
  </si>
  <si>
    <r>
      <t xml:space="preserve">Otros Ingresos y Beneficios </t>
    </r>
    <r>
      <rPr>
        <sz val="8"/>
        <color indexed="8"/>
        <rFont val="Lato"/>
        <family val="2"/>
      </rPr>
      <t>(13)</t>
    </r>
    <r>
      <rPr>
        <sz val="9"/>
        <color indexed="8"/>
        <rFont val="Lato"/>
        <family val="2"/>
      </rPr>
      <t xml:space="preserve">: SIN MOVIENTOS </t>
    </r>
  </si>
  <si>
    <r>
      <t xml:space="preserve">SISTEMA MUNICIPAL DIF DE TEXCALTITLAN 3052 </t>
    </r>
    <r>
      <rPr>
        <sz val="8"/>
        <color indexed="8"/>
        <rFont val="Lato"/>
        <family val="2"/>
      </rPr>
      <t>(1)</t>
    </r>
  </si>
  <si>
    <t>Cuentas de Egresos: En cuanto a los rubros de SERVICIOS PERSONALES, MATERIALES Y SUMINISTROS, SERVICIOS GENERALES Y A TRANSFERENCIAS, ASIGNACIONES, SUBSIDIOS Y OTRAS AYUDAS conforme a lo presupuestado se puede apreciar que se esta tratando mantener un margen correcto para no sobrepasar los techos financieros autorizados para el ejercicio de los programas sin descuidar dar el seguimiento y servicio al cual esta dirigido las acciones del organismo.Mas sin encambio se hace una reconduccion y posteiormente se ingresa al sistema contable parte de los aguinaldos que no se habian establecido en lo contable, donde se genera una diferencia en los techos financieros.</t>
  </si>
  <si>
    <t>Cuentas de Ingresos: Los ingresos obtuvidos durante estos  meses son relativamente menores debido a la pandemia que se vivio y alos resagos economicos que se esta teniendo en la poblacion, pese  a que se han brindado servicios de buena calidad y se manejaban precios bajos  de la cuota de recuperacion. Solo se obtiene una minoria de las cuotas de recuperacion de los desayunos escolares frios, por rezago de la pandemia y no tener una normalidad como la de antes en los centros educativos.</t>
  </si>
  <si>
    <r>
      <t>Introducción</t>
    </r>
    <r>
      <rPr>
        <sz val="8"/>
        <color indexed="8"/>
        <rFont val="Lato"/>
        <family val="2"/>
      </rPr>
      <t xml:space="preserve"> (3)</t>
    </r>
    <r>
      <rPr>
        <sz val="9"/>
        <color indexed="8"/>
        <rFont val="Lato"/>
        <family val="2"/>
      </rPr>
      <t>:2021 Politicas econonomias y de registro que se llevaron durante este ejercicio consitiendo principalmente el operaciones de pago al contado y de manejos de reembolsos; esto es dada la situacion financiera del ente el cual cuenta con limitados recursos por una parte ademas  que las operaciones que se realizan son en establecimientos locales los cuales por ser una comunidad rural y en una localidad aislada no cuenta o no se acostumbran las operaciones de caracter crediticio.</t>
    </r>
  </si>
  <si>
    <r>
      <t>Inversiones Financieras</t>
    </r>
    <r>
      <rPr>
        <sz val="8"/>
        <color indexed="8"/>
        <rFont val="Lato"/>
        <family val="2"/>
      </rPr>
      <t xml:space="preserve"> (6)</t>
    </r>
    <r>
      <rPr>
        <sz val="9"/>
        <color indexed="8"/>
        <rFont val="Lato"/>
        <family val="2"/>
      </rPr>
      <t>: No Aplica en inversiones Financieras, donde las participaciones que se reciben del H.Ayuntamiento son de acuerdo a la participacion que ellos reciben.</t>
    </r>
  </si>
  <si>
    <t>Bienes en concesión y en comodato:Se encuentra en comodato con el H.Ayuntamiento de Texcaltitlan la Camioneta de la marca For tipo F-350 Modelo 2007, con el numero de serie 3FFKF361D7MA22184 con el numero de factura 35578 y numero de inventario TEX-098-124-000735.</t>
  </si>
  <si>
    <t>Panorama Económico  y Financiero(4):En general la poblacion es de carácter rural, con actividades economicas preponderantemente agricola o bien dedicada al comercio ambulante ya sea en el municipio y zonas aledañas, el nivel socioeconomico es de medio a bajo dadas su medio de sustento; por lo que es gente acostumbrada a recibir atencion medica y otros servicios sin proporcionar retribucion alguna. El municipio esta hubicado en una zona que no es de paso por lo que su acceso limita su desarrollo; por lo que ha sido una poblacion que conserva sus tradiciones, como por ejemplo el comercio todavia es a traves de trueque.</t>
  </si>
  <si>
    <r>
      <t xml:space="preserve">Autorización e Historia </t>
    </r>
    <r>
      <rPr>
        <sz val="8"/>
        <color indexed="8"/>
        <rFont val="Lato"/>
        <family val="2"/>
      </rPr>
      <t>(5)</t>
    </r>
    <r>
      <rPr>
        <sz val="9"/>
        <color indexed="8"/>
        <rFont val="Lato"/>
        <family val="2"/>
      </rPr>
      <t>: Se crea el dia 05 De Septiembre De 1995, al inicio de este periodo se reestructura el organigrama para tener un mejor funcionamiento.</t>
    </r>
  </si>
  <si>
    <r>
      <t xml:space="preserve">Organización y Objeto Social </t>
    </r>
    <r>
      <rPr>
        <sz val="8"/>
        <color indexed="8"/>
        <rFont val="Lato"/>
        <family val="2"/>
      </rPr>
      <t>(6)</t>
    </r>
    <r>
      <rPr>
        <sz val="9"/>
        <color indexed="8"/>
        <rFont val="Lato"/>
        <family val="2"/>
      </rPr>
      <t>: Procurar acciones que promuevan el desarrollo integral de las familias pobres y de grupos en situación de vulnerabilidad, contribuyendo a mejorar su calidad de vida, a través de los programas preventivos y formativos que promuevan valores y encaucen el fortalecimient o del tejido social.Principal actividad: Brindar servicios de asistencia social</t>
    </r>
  </si>
  <si>
    <r>
      <t xml:space="preserve">Bases de Preparación de los Estados Financieros </t>
    </r>
    <r>
      <rPr>
        <sz val="8"/>
        <color indexed="8"/>
        <rFont val="Lato"/>
        <family val="2"/>
      </rPr>
      <t>(7)</t>
    </r>
    <r>
      <rPr>
        <sz val="9"/>
        <color indexed="8"/>
        <rFont val="Lato"/>
        <family val="2"/>
      </rPr>
      <t>:Postulados Básicos: sustancia económica, entidad económica, negocio en marcha, devengo contable, dualidad económica y consistencia. Normatividad Supletoria: no se aplico ninguna supletoriedad en la elaboración de los estados financieros. No se aplica valuación, revelación, solo es mediante el registro de costos históricos.</t>
    </r>
  </si>
  <si>
    <r>
      <t xml:space="preserve">Políticas de Contabilidad Significativas </t>
    </r>
    <r>
      <rPr>
        <sz val="8"/>
        <color indexed="8"/>
        <rFont val="Lato"/>
        <family val="2"/>
      </rPr>
      <t>(8)</t>
    </r>
    <r>
      <rPr>
        <sz val="9"/>
        <color indexed="8"/>
        <rFont val="Lato"/>
        <family val="2"/>
      </rPr>
      <t>:Actualizacion: La informacion que se presentan en los estados financieros es con datos historicos, sin reevaluacion ni reexpresion ni la reconexicon o desconexion inflacionaria dadas las disposiciones contenidas en el manual de contabildad gubernamental del estado de mexico y sus municipios asi como el codigo financiero del estado de mexico.</t>
    </r>
  </si>
  <si>
    <t>Metodo de valuacion de la inversion en acciones de Compañias Subsidiarias no consolidadas y asociadas:      NO APLICA</t>
  </si>
  <si>
    <r>
      <rPr>
        <b/>
        <sz val="9"/>
        <color indexed="8"/>
        <rFont val="Arial"/>
        <family val="2"/>
      </rPr>
      <t>Cambios en politicas contables:</t>
    </r>
    <r>
      <rPr>
        <sz val="9"/>
        <color indexed="8"/>
        <rFont val="Arial"/>
        <family val="2"/>
      </rPr>
      <t xml:space="preserve"> Se ha aplicado en los egresos los momentos contables sin embargo este no se ve un cambio significativo dado que por politicas administrativas asi como la poca capacidad crediticia de los comercios que estan en el municipio no se manejan compras a credito ni manejo de pedidos a tiempos muy largos</t>
    </r>
  </si>
  <si>
    <r>
      <rPr>
        <b/>
        <sz val="9"/>
        <color indexed="8"/>
        <rFont val="Arial"/>
        <family val="2"/>
      </rPr>
      <t>Reclasificaciones:</t>
    </r>
    <r>
      <rPr>
        <sz val="9"/>
        <color indexed="8"/>
        <rFont val="Arial"/>
        <family val="2"/>
      </rPr>
      <t xml:space="preserve">   Durante este ejercicio no se llevaron a cabo alguna</t>
    </r>
  </si>
  <si>
    <r>
      <t>Reporte Analítico del Activo</t>
    </r>
    <r>
      <rPr>
        <sz val="8"/>
        <color indexed="8"/>
        <rFont val="Lato"/>
        <family val="2"/>
      </rPr>
      <t xml:space="preserve"> (9)</t>
    </r>
    <r>
      <rPr>
        <sz val="9"/>
        <color indexed="8"/>
        <rFont val="Lato"/>
        <family val="2"/>
      </rPr>
      <t>:</t>
    </r>
  </si>
  <si>
    <r>
      <t xml:space="preserve">Reporte de la Recaudación </t>
    </r>
    <r>
      <rPr>
        <sz val="8"/>
        <color indexed="8"/>
        <rFont val="Lato"/>
        <family val="2"/>
      </rPr>
      <t>(11)</t>
    </r>
    <r>
      <rPr>
        <sz val="9"/>
        <color indexed="8"/>
        <rFont val="Lato"/>
        <family val="2"/>
      </rPr>
      <t>: En este sentido se informa que este Organismo no es una entidad fiscalizadora por lo que no tiene que manifestar una estrategia de recaudacion, ademas de que solo se manejan cuotas de recuperacion mismas que son limitadas por el tipo de personas a las que van dirigidos los servicios entendiendose ademas de su objetivo es el de elevar el nivel de vida y el avatimiento del resago social.</t>
    </r>
  </si>
  <si>
    <r>
      <t>Fideicomisos, Mandatos y Contratos Análogos</t>
    </r>
    <r>
      <rPr>
        <sz val="8"/>
        <color indexed="8"/>
        <rFont val="Lato"/>
        <family val="2"/>
      </rPr>
      <t xml:space="preserve"> (10)</t>
    </r>
    <r>
      <rPr>
        <sz val="9"/>
        <color indexed="8"/>
        <rFont val="Lato"/>
        <family val="2"/>
      </rPr>
      <t>: NO APLICA</t>
    </r>
  </si>
  <si>
    <t>Otras Circunstancias de carácter significativo que afecten el activo: NO APLICA</t>
  </si>
  <si>
    <t>Cambios en el porcentaje de depreciacion: NO APLICA</t>
  </si>
  <si>
    <t>Vida util o porcentajes de depreciacion,:  NO APLICA</t>
  </si>
  <si>
    <r>
      <rPr>
        <b/>
        <sz val="9"/>
        <color indexed="8"/>
        <rFont val="Arial"/>
        <family val="2"/>
      </rPr>
      <t>Depuracion y Cancelacion de saldos:</t>
    </r>
    <r>
      <rPr>
        <sz val="9"/>
        <color indexed="8"/>
        <rFont val="Arial"/>
        <family val="2"/>
      </rPr>
      <t xml:space="preserve">  NO APLICA</t>
    </r>
  </si>
  <si>
    <t>Sistema y Metodo de Valuacion de Inventarios: NO APLICA</t>
  </si>
  <si>
    <t>Provisiones: Objeto de su creacion, monto y plazo; NO APLICA</t>
  </si>
  <si>
    <t>Reserva: Objeto de su creacion, monto y plazo;   NO APLICA</t>
  </si>
  <si>
    <r>
      <t>Eventos Posteriores al Cierre</t>
    </r>
    <r>
      <rPr>
        <sz val="8"/>
        <color indexed="8"/>
        <rFont val="Lato"/>
        <family val="2"/>
      </rPr>
      <t xml:space="preserve"> (16)</t>
    </r>
    <r>
      <rPr>
        <sz val="9"/>
        <color indexed="8"/>
        <rFont val="Lato"/>
        <family val="2"/>
      </rPr>
      <t>:No existe evento alguno posteriores al periodo que se informa que afecten economicamente los datos proporcionados en este estado de posicion financiera</t>
    </r>
  </si>
  <si>
    <r>
      <t xml:space="preserve">Partes Relacionadas </t>
    </r>
    <r>
      <rPr>
        <sz val="8"/>
        <color indexed="8"/>
        <rFont val="Lato"/>
        <family val="2"/>
      </rPr>
      <t>(17)</t>
    </r>
    <r>
      <rPr>
        <sz val="9"/>
        <color indexed="8"/>
        <rFont val="Lato"/>
        <family val="2"/>
      </rPr>
      <t>: No existen partes relacionadad que pudieran ejercer influencia significativa sobre la toma de decisiones financieras y operativas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</si>
</sst>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General_)"/>
    <numFmt numFmtId="165" formatCode="_-[$€-2]* #,##0.00_-;\-[$€-2]* #,##0.00_-;_-[$€-2]* &quot;-&quot;??_-"/>
    <numFmt numFmtId="166" formatCode="&quot;$&quot;#,##0.00"/>
  </numFmts>
  <fonts count="76" x14ac:knownFonts="1">
    <font>
      <sz val="11"/>
      <color theme="1"/>
      <name val="Calibri"/>
      <family val="2"/>
      <scheme val="minor"/>
    </font>
    <font>
      <sz val="11"/>
      <color theme="1"/>
      <name val="Calibri"/>
      <family val="2"/>
      <scheme val="minor"/>
    </font>
    <font>
      <sz val="10"/>
      <name val="Arial"/>
      <family val="2"/>
    </font>
    <font>
      <sz val="10"/>
      <name val="Lato"/>
      <family val="2"/>
    </font>
    <font>
      <b/>
      <sz val="10"/>
      <name val="Lato"/>
      <family val="2"/>
    </font>
    <font>
      <sz val="11"/>
      <color theme="1"/>
      <name val="Lato"/>
      <family val="2"/>
    </font>
    <font>
      <sz val="10"/>
      <color theme="1"/>
      <name val="Lato"/>
      <family val="2"/>
    </font>
    <font>
      <b/>
      <sz val="8"/>
      <color theme="1"/>
      <name val="Lato"/>
      <family val="2"/>
    </font>
    <font>
      <sz val="8"/>
      <color theme="1"/>
      <name val="Lato"/>
      <family val="2"/>
    </font>
    <font>
      <sz val="11"/>
      <color indexed="8"/>
      <name val="Lato"/>
      <family val="2"/>
    </font>
    <font>
      <sz val="8"/>
      <color indexed="8"/>
      <name val="Lato"/>
      <family val="2"/>
    </font>
    <font>
      <sz val="11"/>
      <color indexed="8"/>
      <name val="Calibri"/>
      <family val="2"/>
    </font>
    <font>
      <sz val="10"/>
      <name val="Courier"/>
      <family val="3"/>
    </font>
    <font>
      <sz val="10"/>
      <color indexed="8"/>
      <name val="Arial"/>
      <family val="2"/>
    </font>
    <font>
      <sz val="11"/>
      <color theme="0"/>
      <name val="Lato"/>
      <family val="2"/>
    </font>
    <font>
      <sz val="10"/>
      <color theme="0"/>
      <name val="Lato"/>
      <family val="2"/>
    </font>
    <font>
      <sz val="9"/>
      <color indexed="8"/>
      <name val="Lato"/>
      <family val="2"/>
    </font>
    <font>
      <sz val="10"/>
      <color indexed="8"/>
      <name val="Lato"/>
      <family val="2"/>
    </font>
    <font>
      <b/>
      <sz val="10"/>
      <color indexed="8"/>
      <name val="Lato"/>
      <family val="2"/>
    </font>
    <font>
      <b/>
      <sz val="9"/>
      <color indexed="8"/>
      <name val="Lato"/>
      <family val="2"/>
    </font>
    <font>
      <b/>
      <sz val="10"/>
      <color theme="1"/>
      <name val="Lato"/>
      <family val="2"/>
    </font>
    <font>
      <b/>
      <sz val="11"/>
      <color theme="1"/>
      <name val="Calibri"/>
      <family val="2"/>
      <scheme val="minor"/>
    </font>
    <font>
      <b/>
      <sz val="8"/>
      <name val="Arial"/>
      <family val="2"/>
    </font>
    <font>
      <b/>
      <sz val="10"/>
      <name val="Arial"/>
      <family val="2"/>
    </font>
    <font>
      <b/>
      <sz val="8"/>
      <color indexed="8"/>
      <name val="Arial"/>
      <family val="2"/>
    </font>
    <font>
      <b/>
      <sz val="11"/>
      <color indexed="8"/>
      <name val="Arial"/>
      <family val="2"/>
    </font>
    <font>
      <b/>
      <sz val="10"/>
      <color indexed="8"/>
      <name val="Arial"/>
      <family val="2"/>
    </font>
    <font>
      <sz val="8"/>
      <name val="Arial"/>
      <family val="2"/>
    </font>
    <font>
      <sz val="7"/>
      <name val="Arial"/>
      <family val="2"/>
    </font>
    <font>
      <sz val="8"/>
      <color indexed="8"/>
      <name val="Arial"/>
      <family val="2"/>
    </font>
    <font>
      <sz val="9"/>
      <color indexed="8"/>
      <name val="Arial"/>
      <family val="2"/>
    </font>
    <font>
      <b/>
      <sz val="5"/>
      <name val="Arial"/>
      <family val="2"/>
    </font>
    <font>
      <b/>
      <sz val="6"/>
      <name val="Arial"/>
      <family val="2"/>
    </font>
    <font>
      <sz val="8"/>
      <color rgb="FF000000"/>
      <name val="Arial"/>
      <family val="2"/>
    </font>
    <font>
      <b/>
      <sz val="9"/>
      <name val="Arial"/>
      <family val="2"/>
    </font>
    <font>
      <sz val="9"/>
      <name val="Arial"/>
      <family val="2"/>
    </font>
    <font>
      <sz val="12"/>
      <name val="Arial"/>
      <family val="2"/>
    </font>
    <font>
      <b/>
      <sz val="7"/>
      <name val="Arial"/>
      <family val="2"/>
    </font>
    <font>
      <b/>
      <sz val="10"/>
      <color rgb="FF000000"/>
      <name val="Arial"/>
      <family val="2"/>
    </font>
    <font>
      <b/>
      <sz val="8"/>
      <color theme="1"/>
      <name val="Arial"/>
      <family val="2"/>
    </font>
    <font>
      <b/>
      <sz val="11"/>
      <color indexed="8"/>
      <name val="Calibri"/>
      <family val="2"/>
    </font>
    <font>
      <sz val="8"/>
      <color indexed="8"/>
      <name val="Calibri"/>
      <family val="2"/>
    </font>
    <font>
      <b/>
      <sz val="3"/>
      <name val="Arial"/>
      <family val="2"/>
    </font>
    <font>
      <b/>
      <sz val="14"/>
      <name val="Arial"/>
      <family val="2"/>
    </font>
    <font>
      <sz val="11"/>
      <color theme="1"/>
      <name val="Arial"/>
      <family val="2"/>
    </font>
    <font>
      <sz val="8"/>
      <color theme="1"/>
      <name val="Arial"/>
      <family val="2"/>
    </font>
    <font>
      <sz val="10"/>
      <color rgb="FF000000"/>
      <name val="Arial"/>
      <family val="2"/>
    </font>
    <font>
      <sz val="9"/>
      <color rgb="FF000000"/>
      <name val="Calibri"/>
      <family val="2"/>
      <scheme val="minor"/>
    </font>
    <font>
      <sz val="9"/>
      <color theme="1"/>
      <name val="Times"/>
    </font>
    <font>
      <sz val="9"/>
      <color theme="1"/>
      <name val="Calibri"/>
      <family val="2"/>
      <scheme val="minor"/>
    </font>
    <font>
      <sz val="10"/>
      <color rgb="FF000000"/>
      <name val="Calibri"/>
      <family val="2"/>
      <scheme val="minor"/>
    </font>
    <font>
      <sz val="10"/>
      <color indexed="8"/>
      <name val="Times New Roman"/>
      <family val="1"/>
    </font>
    <font>
      <b/>
      <sz val="9"/>
      <color indexed="8"/>
      <name val="Arial"/>
      <family val="2"/>
    </font>
    <font>
      <b/>
      <sz val="6"/>
      <color theme="1"/>
      <name val="Arial"/>
      <family val="2"/>
    </font>
    <font>
      <sz val="6"/>
      <color theme="1"/>
      <name val="Arial"/>
      <family val="2"/>
    </font>
    <font>
      <b/>
      <vertAlign val="superscript"/>
      <sz val="6"/>
      <color theme="1"/>
      <name val="Arial"/>
      <family val="2"/>
    </font>
    <font>
      <sz val="11"/>
      <name val="Calibri"/>
      <family val="2"/>
    </font>
    <font>
      <sz val="9"/>
      <color theme="1"/>
      <name val="Helvetica"/>
      <family val="2"/>
    </font>
    <font>
      <sz val="9"/>
      <name val="Helvetica"/>
      <family val="2"/>
    </font>
    <font>
      <sz val="11"/>
      <color theme="0"/>
      <name val="Calibri"/>
      <family val="2"/>
      <scheme val="minor"/>
    </font>
    <font>
      <b/>
      <sz val="7"/>
      <color theme="1"/>
      <name val="Arial"/>
      <family val="2"/>
    </font>
    <font>
      <sz val="9"/>
      <color theme="1"/>
      <name val="Arial"/>
      <family val="2"/>
    </font>
    <font>
      <b/>
      <sz val="9"/>
      <color theme="1"/>
      <name val="Arial"/>
      <family val="2"/>
    </font>
    <font>
      <sz val="9"/>
      <name val="Calibri"/>
      <family val="2"/>
    </font>
    <font>
      <sz val="10"/>
      <name val="Times New Roman"/>
      <family val="1"/>
    </font>
    <font>
      <vertAlign val="superscript"/>
      <sz val="10"/>
      <name val="Arial"/>
      <family val="2"/>
    </font>
    <font>
      <sz val="10"/>
      <color theme="0"/>
      <name val="Arial"/>
      <family val="2"/>
    </font>
    <font>
      <b/>
      <sz val="12"/>
      <name val="Arial"/>
      <family val="2"/>
    </font>
    <font>
      <b/>
      <sz val="6.5"/>
      <name val="Arial"/>
      <family val="2"/>
    </font>
    <font>
      <b/>
      <sz val="11"/>
      <color theme="1"/>
      <name val="Arial"/>
      <family val="2"/>
    </font>
    <font>
      <sz val="6.5"/>
      <name val="Arial"/>
      <family val="2"/>
    </font>
    <font>
      <sz val="10"/>
      <color theme="1"/>
      <name val="Arial"/>
      <family val="2"/>
    </font>
    <font>
      <b/>
      <sz val="14"/>
      <color rgb="FF000000"/>
      <name val="Arial"/>
      <family val="2"/>
    </font>
    <font>
      <b/>
      <sz val="12"/>
      <color rgb="FF000000"/>
      <name val="Arial"/>
      <family val="2"/>
    </font>
    <font>
      <b/>
      <sz val="10"/>
      <color theme="1"/>
      <name val="Arial"/>
      <family val="2"/>
    </font>
    <font>
      <sz val="9"/>
      <color rgb="FF000000"/>
      <name val="Lato"/>
      <family val="2"/>
    </font>
  </fonts>
  <fills count="9">
    <fill>
      <patternFill patternType="none"/>
    </fill>
    <fill>
      <patternFill patternType="gray125"/>
    </fill>
    <fill>
      <patternFill patternType="solid">
        <fgColor indexed="9"/>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FF"/>
        <bgColor indexed="64"/>
      </patternFill>
    </fill>
    <fill>
      <patternFill patternType="lightGray">
        <bgColor rgb="FFBFBFBF"/>
      </patternFill>
    </fill>
  </fills>
  <borders count="173">
    <border>
      <left/>
      <right/>
      <top/>
      <bottom/>
      <diagonal/>
    </border>
    <border>
      <left/>
      <right/>
      <top style="double">
        <color auto="1"/>
      </top>
      <bottom/>
      <diagonal/>
    </border>
    <border>
      <left style="double">
        <color auto="1"/>
      </left>
      <right/>
      <top/>
      <bottom/>
      <diagonal/>
    </border>
    <border>
      <left/>
      <right style="double">
        <color indexed="64"/>
      </right>
      <top/>
      <bottom/>
      <diagonal/>
    </border>
    <border>
      <left/>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auto="1"/>
      </right>
      <top/>
      <bottom style="double">
        <color auto="1"/>
      </bottom>
      <diagonal/>
    </border>
    <border>
      <left style="double">
        <color indexed="64"/>
      </left>
      <right/>
      <top style="thin">
        <color indexed="64"/>
      </top>
      <bottom style="double">
        <color indexed="64"/>
      </bottom>
      <diagonal/>
    </border>
    <border>
      <left style="double">
        <color indexed="64"/>
      </left>
      <right/>
      <top/>
      <bottom style="thin">
        <color indexed="64"/>
      </bottom>
      <diagonal/>
    </border>
    <border>
      <left style="double">
        <color indexed="23"/>
      </left>
      <right style="double">
        <color indexed="23"/>
      </right>
      <top style="double">
        <color indexed="23"/>
      </top>
      <bottom style="double">
        <color indexed="23"/>
      </bottom>
      <diagonal/>
    </border>
    <border>
      <left/>
      <right/>
      <top style="double">
        <color indexed="23"/>
      </top>
      <bottom style="double">
        <color indexed="23"/>
      </bottom>
      <diagonal/>
    </border>
    <border>
      <left style="double">
        <color indexed="23"/>
      </left>
      <right style="double">
        <color indexed="23"/>
      </right>
      <top style="double">
        <color indexed="23"/>
      </top>
      <bottom style="thin">
        <color rgb="FFB1B1B1"/>
      </bottom>
      <diagonal/>
    </border>
    <border>
      <left style="double">
        <color indexed="23"/>
      </left>
      <right style="double">
        <color indexed="23"/>
      </right>
      <top style="thin">
        <color rgb="FFB1B1B1"/>
      </top>
      <bottom style="thin">
        <color rgb="FFB1B1B1"/>
      </bottom>
      <diagonal/>
    </border>
    <border>
      <left style="double">
        <color indexed="23"/>
      </left>
      <right style="double">
        <color indexed="23"/>
      </right>
      <top style="thin">
        <color rgb="FFB1B1B1"/>
      </top>
      <bottom style="double">
        <color indexed="23"/>
      </bottom>
      <diagonal/>
    </border>
    <border>
      <left/>
      <right style="double">
        <color indexed="64"/>
      </right>
      <top style="double">
        <color indexed="64"/>
      </top>
      <bottom/>
      <diagonal/>
    </border>
    <border>
      <left style="double">
        <color indexed="64"/>
      </left>
      <right style="double">
        <color auto="1"/>
      </right>
      <top/>
      <bottom/>
      <diagonal/>
    </border>
    <border>
      <left style="double">
        <color auto="1"/>
      </left>
      <right style="thin">
        <color indexed="64"/>
      </right>
      <top style="double">
        <color auto="1"/>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bottom style="double">
        <color indexed="64"/>
      </bottom>
      <diagonal/>
    </border>
    <border>
      <left style="thin">
        <color auto="1"/>
      </left>
      <right/>
      <top style="double">
        <color auto="1"/>
      </top>
      <bottom style="thin">
        <color auto="1"/>
      </bottom>
      <diagonal/>
    </border>
    <border>
      <left/>
      <right style="thin">
        <color auto="1"/>
      </right>
      <top style="double">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indexed="64"/>
      </right>
      <top style="double">
        <color indexed="64"/>
      </top>
      <bottom style="thin">
        <color indexed="64"/>
      </bottom>
      <diagonal/>
    </border>
    <border>
      <left style="double">
        <color indexed="64"/>
      </left>
      <right style="thin">
        <color indexed="55"/>
      </right>
      <top style="double">
        <color indexed="64"/>
      </top>
      <bottom style="double">
        <color indexed="64"/>
      </bottom>
      <diagonal/>
    </border>
    <border>
      <left style="thin">
        <color indexed="55"/>
      </left>
      <right style="thin">
        <color indexed="55"/>
      </right>
      <top/>
      <bottom style="double">
        <color indexed="64"/>
      </bottom>
      <diagonal/>
    </border>
    <border>
      <left style="double">
        <color theme="0" tint="-0.499984740745262"/>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double">
        <color indexed="64"/>
      </right>
      <top style="double">
        <color indexed="64"/>
      </top>
      <bottom style="double">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ouble">
        <color indexed="64"/>
      </right>
      <top/>
      <bottom/>
      <diagonal/>
    </border>
    <border>
      <left style="double">
        <color auto="1"/>
      </left>
      <right style="thin">
        <color auto="1"/>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top/>
      <bottom style="thin">
        <color rgb="FF000000"/>
      </bottom>
      <diagonal/>
    </border>
    <border>
      <left style="thin">
        <color indexed="64"/>
      </left>
      <right/>
      <top style="thin">
        <color rgb="FF000000"/>
      </top>
      <bottom/>
      <diagonal/>
    </border>
    <border>
      <left/>
      <right/>
      <top style="thin">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style="thin">
        <color theme="0" tint="-0.24994659260841701"/>
      </top>
      <bottom style="thin">
        <color theme="0" tint="-0.24994659260841701"/>
      </bottom>
      <diagonal/>
    </border>
    <border>
      <left style="thin">
        <color rgb="FF000000"/>
      </left>
      <right style="thin">
        <color rgb="FF000000"/>
      </right>
      <top style="thin">
        <color theme="0" tint="-0.24994659260841701"/>
      </top>
      <bottom style="thin">
        <color theme="0" tint="-0.24994659260841701"/>
      </bottom>
      <diagonal/>
    </border>
    <border>
      <left style="thin">
        <color rgb="FF000000"/>
      </left>
      <right style="thin">
        <color indexed="64"/>
      </right>
      <top style="thin">
        <color theme="0" tint="-0.24994659260841701"/>
      </top>
      <bottom style="thin">
        <color theme="0" tint="-0.24994659260841701"/>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rgb="FF000000"/>
      </left>
      <right style="thin">
        <color rgb="FF000000"/>
      </right>
      <top/>
      <bottom style="thin">
        <color theme="0" tint="-0.24994659260841701"/>
      </bottom>
      <diagonal/>
    </border>
    <border>
      <left style="thin">
        <color rgb="FF000000"/>
      </left>
      <right style="thin">
        <color indexed="64"/>
      </right>
      <top/>
      <bottom style="thin">
        <color theme="0" tint="-0.24994659260841701"/>
      </bottom>
      <diagonal/>
    </border>
    <border>
      <left style="thin">
        <color indexed="64"/>
      </left>
      <right style="thin">
        <color rgb="FF000000"/>
      </right>
      <top/>
      <bottom style="thin">
        <color theme="0" tint="-0.24994659260841701"/>
      </bottom>
      <diagonal/>
    </border>
    <border>
      <left style="thin">
        <color rgb="FF000000"/>
      </left>
      <right style="thin">
        <color rgb="FF000000"/>
      </right>
      <top style="thin">
        <color theme="0" tint="-0.24994659260841701"/>
      </top>
      <bottom/>
      <diagonal/>
    </border>
    <border>
      <left style="thin">
        <color rgb="FF000000"/>
      </left>
      <right style="thin">
        <color indexed="64"/>
      </right>
      <top style="thin">
        <color theme="0" tint="-0.24994659260841701"/>
      </top>
      <bottom/>
      <diagonal/>
    </border>
    <border>
      <left style="double">
        <color indexed="8"/>
      </left>
      <right style="double">
        <color indexed="8"/>
      </right>
      <top style="double">
        <color indexed="64"/>
      </top>
      <bottom/>
      <diagonal/>
    </border>
    <border>
      <left style="double">
        <color indexed="8"/>
      </left>
      <right style="double">
        <color indexed="64"/>
      </right>
      <top style="double">
        <color indexed="64"/>
      </top>
      <bottom/>
      <diagonal/>
    </border>
    <border>
      <left style="double">
        <color indexed="8"/>
      </left>
      <right style="double">
        <color indexed="8"/>
      </right>
      <top/>
      <bottom style="double">
        <color indexed="64"/>
      </bottom>
      <diagonal/>
    </border>
    <border>
      <left style="double">
        <color indexed="8"/>
      </left>
      <right style="double">
        <color indexed="64"/>
      </right>
      <top/>
      <bottom style="double">
        <color indexed="64"/>
      </bottom>
      <diagonal/>
    </border>
    <border>
      <left/>
      <right/>
      <top style="double">
        <color indexed="64"/>
      </top>
      <bottom style="thin">
        <color indexed="64"/>
      </bottom>
      <diagonal/>
    </border>
    <border>
      <left/>
      <right style="thin">
        <color auto="1"/>
      </right>
      <top style="double">
        <color auto="1"/>
      </top>
      <bottom style="thin">
        <color auto="1"/>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top style="thin">
        <color indexed="64"/>
      </top>
      <bottom style="double">
        <color indexed="64"/>
      </bottom>
      <diagonal/>
    </border>
    <border>
      <left style="double">
        <color indexed="64"/>
      </left>
      <right/>
      <top/>
      <bottom style="double">
        <color indexed="64"/>
      </bottom>
      <diagonal/>
    </border>
    <border>
      <left style="double">
        <color indexed="8"/>
      </left>
      <right/>
      <top style="double">
        <color indexed="64"/>
      </top>
      <bottom/>
      <diagonal/>
    </border>
    <border>
      <left style="double">
        <color indexed="8"/>
      </left>
      <right/>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double">
        <color auto="1"/>
      </left>
      <right/>
      <top style="double">
        <color auto="1"/>
      </top>
      <bottom/>
      <diagonal/>
    </border>
    <border>
      <left style="double">
        <color auto="1"/>
      </left>
      <right style="double">
        <color indexed="64"/>
      </right>
      <top style="double">
        <color auto="1"/>
      </top>
      <bottom/>
      <diagonal/>
    </border>
    <border>
      <left style="thin">
        <color auto="1"/>
      </left>
      <right/>
      <top style="double">
        <color auto="1"/>
      </top>
      <bottom/>
      <diagonal/>
    </border>
    <border>
      <left style="double">
        <color indexed="64"/>
      </left>
      <right style="thin">
        <color indexed="64"/>
      </right>
      <top/>
      <bottom style="double">
        <color indexed="64"/>
      </bottom>
      <diagonal/>
    </border>
    <border>
      <left style="thin">
        <color auto="1"/>
      </left>
      <right/>
      <top/>
      <bottom style="double">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thin">
        <color indexed="55"/>
      </left>
      <right style="double">
        <color indexed="64"/>
      </right>
      <top style="double">
        <color indexed="64"/>
      </top>
      <bottom style="double">
        <color indexed="64"/>
      </bottom>
      <diagonal/>
    </border>
    <border>
      <left style="thin">
        <color indexed="55"/>
      </left>
      <right/>
      <top style="double">
        <color indexed="64"/>
      </top>
      <bottom/>
      <diagonal/>
    </border>
    <border>
      <left style="thin">
        <color theme="0" tint="-0.499984740745262"/>
      </left>
      <right style="thin">
        <color theme="0" tint="-0.499984740745262"/>
      </right>
      <top style="double">
        <color indexed="64"/>
      </top>
      <bottom/>
      <diagonal/>
    </border>
    <border>
      <left style="thin">
        <color theme="0" tint="-0.499984740745262"/>
      </left>
      <right style="double">
        <color indexed="64"/>
      </right>
      <top style="double">
        <color indexed="64"/>
      </top>
      <bottom/>
      <diagonal/>
    </border>
    <border>
      <left style="thin">
        <color indexed="55"/>
      </left>
      <right/>
      <top/>
      <bottom/>
      <diagonal/>
    </border>
    <border>
      <left style="thin">
        <color theme="0" tint="-0.499984740745262"/>
      </left>
      <right style="thin">
        <color theme="0" tint="-0.499984740745262"/>
      </right>
      <top/>
      <bottom/>
      <diagonal/>
    </border>
    <border>
      <left style="thin">
        <color theme="0" tint="-0.499984740745262"/>
      </left>
      <right style="double">
        <color indexed="64"/>
      </right>
      <top/>
      <bottom/>
      <diagonal/>
    </border>
    <border>
      <left style="double">
        <color indexed="64"/>
      </left>
      <right/>
      <top style="thin">
        <color theme="0" tint="-0.34998626667073579"/>
      </top>
      <bottom/>
      <diagonal/>
    </border>
    <border>
      <left style="thin">
        <color indexed="55"/>
      </left>
      <right/>
      <top style="thin">
        <color theme="0" tint="-0.34998626667073579"/>
      </top>
      <bottom style="thin">
        <color indexed="55"/>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tint="-0.499984740745262"/>
      </left>
      <right style="double">
        <color indexed="64"/>
      </right>
      <top style="thin">
        <color theme="0" tint="-0.34998626667073579"/>
      </top>
      <bottom style="thin">
        <color theme="0" tint="-0.499984740745262"/>
      </bottom>
      <diagonal/>
    </border>
    <border>
      <left style="double">
        <color indexed="64"/>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indexed="64"/>
      </right>
      <top style="thin">
        <color theme="0" tint="-0.499984740745262"/>
      </top>
      <bottom style="thin">
        <color theme="0" tint="-0.499984740745262"/>
      </bottom>
      <diagonal/>
    </border>
    <border>
      <left style="thin">
        <color indexed="55"/>
      </left>
      <right/>
      <top style="thin">
        <color indexed="55"/>
      </top>
      <bottom/>
      <diagonal/>
    </border>
    <border>
      <left style="thin">
        <color theme="0" tint="-0.499984740745262"/>
      </left>
      <right style="thin">
        <color theme="0" tint="-0.499984740745262"/>
      </right>
      <top style="thin">
        <color theme="0" tint="-0.499984740745262"/>
      </top>
      <bottom/>
      <diagonal/>
    </border>
    <border>
      <left style="thin">
        <color indexed="55"/>
      </left>
      <right/>
      <top style="thin">
        <color theme="0" tint="-0.34998626667073579"/>
      </top>
      <bottom/>
      <diagonal/>
    </border>
    <border>
      <left style="double">
        <color indexed="64"/>
      </left>
      <right/>
      <top style="thin">
        <color indexed="55"/>
      </top>
      <bottom style="thin">
        <color indexed="55"/>
      </bottom>
      <diagonal/>
    </border>
    <border>
      <left style="thin">
        <color indexed="55"/>
      </left>
      <right/>
      <top/>
      <bottom style="double">
        <color indexed="64"/>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style="double">
        <color indexed="64"/>
      </right>
      <top style="thin">
        <color theme="0" tint="-0.499984740745262"/>
      </top>
      <bottom style="double">
        <color indexed="64"/>
      </bottom>
      <diagonal/>
    </border>
    <border>
      <left style="thin">
        <color indexed="55"/>
      </left>
      <right/>
      <top style="thin">
        <color indexed="55"/>
      </top>
      <bottom style="double">
        <color indexed="64"/>
      </bottom>
      <diagonal/>
    </border>
    <border>
      <left style="thin">
        <color indexed="64"/>
      </left>
      <right/>
      <top style="double">
        <color indexed="64"/>
      </top>
      <bottom style="double">
        <color indexed="64"/>
      </bottom>
      <diagonal/>
    </border>
    <border>
      <left style="thin">
        <color auto="1"/>
      </left>
      <right style="double">
        <color auto="1"/>
      </right>
      <top style="double">
        <color auto="1"/>
      </top>
      <bottom style="double">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double">
        <color indexed="64"/>
      </right>
      <top style="thin">
        <color theme="0" tint="-0.499984740745262"/>
      </top>
      <bottom style="thin">
        <color theme="0" tint="-0.499984740745262"/>
      </bottom>
      <diagonal/>
    </border>
    <border>
      <left/>
      <right style="double">
        <color indexed="64"/>
      </right>
      <top style="thin">
        <color theme="0" tint="-0.499984740745262"/>
      </top>
      <bottom/>
      <diagonal/>
    </border>
    <border>
      <left/>
      <right style="double">
        <color indexed="64"/>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double">
        <color indexed="64"/>
      </left>
      <right/>
      <top/>
      <bottom style="thin">
        <color theme="0" tint="-0.499984740745262"/>
      </bottom>
      <diagonal/>
    </border>
    <border>
      <left style="double">
        <color indexed="23"/>
      </left>
      <right style="double">
        <color indexed="23"/>
      </right>
      <top style="thin">
        <color indexed="23"/>
      </top>
      <bottom style="thin">
        <color indexed="23"/>
      </bottom>
      <diagonal/>
    </border>
  </borders>
  <cellStyleXfs count="192">
    <xf numFmtId="0" fontId="0" fillId="0" borderId="0"/>
    <xf numFmtId="43"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1" fillId="0" borderId="0"/>
    <xf numFmtId="164" fontId="2" fillId="0" borderId="0"/>
    <xf numFmtId="165"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1" fillId="0" borderId="0"/>
    <xf numFmtId="0" fontId="2" fillId="0" borderId="0"/>
    <xf numFmtId="0" fontId="2" fillId="0" borderId="0"/>
    <xf numFmtId="0" fontId="2" fillId="0" borderId="0"/>
    <xf numFmtId="0" fontId="2" fillId="0" borderId="0"/>
    <xf numFmtId="0" fontId="2" fillId="0" borderId="0"/>
    <xf numFmtId="0" fontId="1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3" fillId="0" borderId="0">
      <alignment vertical="top"/>
    </xf>
    <xf numFmtId="0" fontId="1" fillId="0" borderId="0"/>
    <xf numFmtId="0" fontId="2" fillId="0" borderId="0"/>
    <xf numFmtId="0" fontId="1" fillId="0" borderId="0"/>
    <xf numFmtId="0" fontId="2" fillId="0" borderId="0"/>
    <xf numFmtId="0" fontId="1" fillId="0" borderId="0"/>
    <xf numFmtId="0" fontId="1" fillId="0" borderId="0"/>
    <xf numFmtId="0" fontId="13" fillId="0" borderId="0">
      <alignment vertical="top"/>
    </xf>
    <xf numFmtId="0" fontId="1" fillId="0" borderId="0"/>
    <xf numFmtId="0" fontId="2" fillId="0" borderId="0"/>
    <xf numFmtId="0" fontId="1" fillId="0" borderId="0"/>
    <xf numFmtId="0" fontId="1" fillId="0" borderId="0"/>
    <xf numFmtId="0" fontId="1"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cellStyleXfs>
  <cellXfs count="858">
    <xf numFmtId="0" fontId="0" fillId="0" borderId="0" xfId="0"/>
    <xf numFmtId="0" fontId="5" fillId="0" borderId="0" xfId="0" applyFont="1"/>
    <xf numFmtId="0" fontId="5" fillId="0" borderId="0" xfId="0" applyFont="1" applyProtection="1"/>
    <xf numFmtId="0" fontId="14" fillId="0" borderId="0" xfId="0" applyFont="1"/>
    <xf numFmtId="0" fontId="15" fillId="0" borderId="0" xfId="5" applyFont="1" applyFill="1" applyAlignment="1"/>
    <xf numFmtId="0" fontId="15" fillId="0" borderId="0" xfId="5" applyFont="1" applyFill="1" applyAlignment="1">
      <alignment horizontal="center" vertical="center"/>
    </xf>
    <xf numFmtId="0" fontId="4" fillId="0" borderId="0" xfId="5" applyFont="1" applyFill="1" applyBorder="1" applyAlignment="1" applyProtection="1">
      <alignment horizontal="center" vertical="center"/>
    </xf>
    <xf numFmtId="0" fontId="4" fillId="0" borderId="0" xfId="5" applyFont="1" applyFill="1" applyBorder="1" applyAlignment="1" applyProtection="1">
      <alignment horizontal="center" vertical="center"/>
      <protection locked="0"/>
    </xf>
    <xf numFmtId="0" fontId="16" fillId="0" borderId="0" xfId="171" applyFont="1" applyAlignment="1">
      <alignment horizontal="center" vertical="center"/>
    </xf>
    <xf numFmtId="0" fontId="9" fillId="0" borderId="0" xfId="171" applyFont="1" applyAlignment="1">
      <alignment horizontal="center" vertical="center"/>
    </xf>
    <xf numFmtId="0" fontId="19" fillId="2" borderId="17" xfId="171" applyFont="1" applyFill="1" applyBorder="1" applyAlignment="1">
      <alignment horizontal="center" vertical="center" wrapText="1"/>
    </xf>
    <xf numFmtId="0" fontId="19" fillId="0" borderId="18" xfId="171" applyFont="1" applyFill="1" applyBorder="1" applyAlignment="1">
      <alignment horizontal="center" vertical="center" wrapText="1"/>
    </xf>
    <xf numFmtId="49" fontId="19" fillId="2" borderId="19" xfId="171" applyNumberFormat="1" applyFont="1" applyFill="1" applyBorder="1" applyAlignment="1">
      <alignment horizontal="justify" vertical="center" wrapText="1"/>
    </xf>
    <xf numFmtId="49" fontId="19" fillId="2" borderId="20" xfId="171" applyNumberFormat="1" applyFont="1" applyFill="1" applyBorder="1" applyAlignment="1">
      <alignment horizontal="justify" vertical="center" wrapText="1"/>
    </xf>
    <xf numFmtId="49" fontId="16" fillId="2" borderId="20" xfId="171" applyNumberFormat="1" applyFont="1" applyFill="1" applyBorder="1" applyAlignment="1">
      <alignment horizontal="left" vertical="center"/>
    </xf>
    <xf numFmtId="49" fontId="19" fillId="2" borderId="20" xfId="171" applyNumberFormat="1" applyFont="1" applyFill="1" applyBorder="1" applyAlignment="1">
      <alignment horizontal="left" vertical="center"/>
    </xf>
    <xf numFmtId="49" fontId="16" fillId="0" borderId="20" xfId="171" applyNumberFormat="1" applyFont="1" applyFill="1" applyBorder="1" applyAlignment="1">
      <alignment horizontal="left" vertical="center" wrapText="1"/>
    </xf>
    <xf numFmtId="49" fontId="16" fillId="0" borderId="20" xfId="171" applyNumberFormat="1" applyFont="1" applyFill="1" applyBorder="1" applyAlignment="1">
      <alignment horizontal="left" vertical="center"/>
    </xf>
    <xf numFmtId="49" fontId="16" fillId="2" borderId="21" xfId="171" applyNumberFormat="1" applyFont="1" applyFill="1" applyBorder="1" applyAlignment="1">
      <alignment horizontal="center" vertical="center"/>
    </xf>
    <xf numFmtId="0" fontId="19" fillId="0" borderId="0" xfId="171" applyFont="1" applyAlignment="1">
      <alignment horizontal="center" vertical="center"/>
    </xf>
    <xf numFmtId="49" fontId="16" fillId="2" borderId="19" xfId="171" applyNumberFormat="1" applyFont="1" applyFill="1" applyBorder="1" applyAlignment="1">
      <alignment horizontal="justify" vertical="center" wrapText="1"/>
    </xf>
    <xf numFmtId="49" fontId="16" fillId="2" borderId="20" xfId="171" applyNumberFormat="1" applyFont="1" applyFill="1" applyBorder="1" applyAlignment="1">
      <alignment horizontal="justify" vertical="center" wrapText="1"/>
    </xf>
    <xf numFmtId="3" fontId="15" fillId="0" borderId="0" xfId="40" applyNumberFormat="1" applyFont="1"/>
    <xf numFmtId="4" fontId="3" fillId="0" borderId="0" xfId="40" applyNumberFormat="1" applyFont="1"/>
    <xf numFmtId="4" fontId="4" fillId="0" borderId="0" xfId="40" applyNumberFormat="1" applyFont="1"/>
    <xf numFmtId="0" fontId="3" fillId="0" borderId="0" xfId="40" applyFont="1" applyAlignment="1"/>
    <xf numFmtId="0" fontId="3" fillId="0" borderId="0" xfId="40" applyFont="1" applyAlignment="1">
      <alignment horizontal="center" vertical="center"/>
    </xf>
    <xf numFmtId="3" fontId="14" fillId="0" borderId="0" xfId="0" applyNumberFormat="1" applyFont="1" applyProtection="1"/>
    <xf numFmtId="0" fontId="4" fillId="2" borderId="0" xfId="0" applyFont="1" applyFill="1" applyBorder="1" applyAlignment="1" applyProtection="1">
      <alignment vertic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horizontal="center" vertical="center"/>
      <protection locked="0"/>
    </xf>
    <xf numFmtId="0" fontId="0" fillId="0" borderId="0" xfId="0" applyBorder="1"/>
    <xf numFmtId="0" fontId="0" fillId="0" borderId="39" xfId="0" applyBorder="1"/>
    <xf numFmtId="0" fontId="21" fillId="0" borderId="0" xfId="0" applyFont="1"/>
    <xf numFmtId="0" fontId="0" fillId="0" borderId="7" xfId="0" applyBorder="1"/>
    <xf numFmtId="0" fontId="0" fillId="0" borderId="6" xfId="0" applyBorder="1"/>
    <xf numFmtId="0" fontId="0" fillId="0" borderId="0" xfId="0" applyAlignment="1">
      <alignment horizontal="right"/>
    </xf>
    <xf numFmtId="43" fontId="44" fillId="0" borderId="39" xfId="1" applyFont="1" applyBorder="1"/>
    <xf numFmtId="4" fontId="38" fillId="0" borderId="75" xfId="1" applyNumberFormat="1" applyFont="1" applyFill="1" applyBorder="1" applyAlignment="1">
      <alignment horizontal="right" vertical="center" wrapText="1"/>
    </xf>
    <xf numFmtId="4" fontId="46" fillId="0" borderId="75" xfId="1" applyNumberFormat="1" applyFont="1" applyFill="1" applyBorder="1" applyAlignment="1">
      <alignment horizontal="right" vertical="center" wrapText="1"/>
    </xf>
    <xf numFmtId="4" fontId="46" fillId="0" borderId="75" xfId="1" applyNumberFormat="1" applyFont="1" applyFill="1" applyBorder="1" applyAlignment="1" applyProtection="1">
      <alignment horizontal="right" vertical="center" wrapText="1"/>
      <protection locked="0"/>
    </xf>
    <xf numFmtId="4" fontId="46" fillId="0" borderId="76" xfId="1" applyNumberFormat="1" applyFont="1" applyFill="1" applyBorder="1" applyAlignment="1" applyProtection="1">
      <alignment horizontal="right" vertical="center" wrapText="1"/>
      <protection locked="0"/>
    </xf>
    <xf numFmtId="4" fontId="38" fillId="0" borderId="75" xfId="1" applyNumberFormat="1" applyFont="1" applyFill="1" applyBorder="1" applyAlignment="1" applyProtection="1">
      <alignment horizontal="right" vertical="center" wrapText="1"/>
      <protection locked="0"/>
    </xf>
    <xf numFmtId="43" fontId="33" fillId="0" borderId="77" xfId="1" applyFont="1" applyFill="1" applyBorder="1" applyAlignment="1">
      <alignment horizontal="right" vertical="center" wrapText="1"/>
    </xf>
    <xf numFmtId="43" fontId="33" fillId="0" borderId="78" xfId="1" applyFont="1" applyFill="1" applyBorder="1" applyAlignment="1">
      <alignment horizontal="right" vertical="center" wrapText="1"/>
    </xf>
    <xf numFmtId="43" fontId="33" fillId="0" borderId="73" xfId="1" applyFont="1" applyFill="1" applyBorder="1" applyAlignment="1">
      <alignment horizontal="right" vertical="center" wrapText="1"/>
    </xf>
    <xf numFmtId="0" fontId="47" fillId="7" borderId="79" xfId="0" applyFont="1" applyFill="1" applyBorder="1" applyAlignment="1">
      <alignment horizontal="justify" vertical="center" wrapText="1"/>
    </xf>
    <xf numFmtId="0" fontId="47" fillId="7" borderId="80" xfId="0" applyFont="1" applyFill="1" applyBorder="1" applyAlignment="1">
      <alignment horizontal="justify" vertical="center" wrapText="1"/>
    </xf>
    <xf numFmtId="0" fontId="47" fillId="7" borderId="81" xfId="0" applyFont="1" applyFill="1" applyBorder="1" applyAlignment="1">
      <alignment horizontal="justify" vertical="center" wrapText="1"/>
    </xf>
    <xf numFmtId="0" fontId="47" fillId="7" borderId="81" xfId="0" applyFont="1" applyFill="1" applyBorder="1" applyAlignment="1">
      <alignment horizontal="right" vertical="center" wrapText="1"/>
    </xf>
    <xf numFmtId="0" fontId="47" fillId="7" borderId="82" xfId="0" applyFont="1" applyFill="1" applyBorder="1" applyAlignment="1">
      <alignment horizontal="justify" vertical="center" wrapText="1"/>
    </xf>
    <xf numFmtId="0" fontId="47" fillId="7" borderId="0" xfId="0" applyFont="1" applyFill="1" applyAlignment="1">
      <alignment horizontal="justify" vertical="center" wrapText="1"/>
    </xf>
    <xf numFmtId="0" fontId="47" fillId="7" borderId="0" xfId="0" applyFont="1" applyFill="1" applyAlignment="1">
      <alignment horizontal="right" vertical="center" wrapText="1"/>
    </xf>
    <xf numFmtId="0" fontId="47" fillId="7" borderId="0" xfId="0" applyFont="1" applyFill="1" applyAlignment="1" applyProtection="1">
      <alignment horizontal="justify" vertical="center" wrapText="1"/>
      <protection locked="0"/>
    </xf>
    <xf numFmtId="0" fontId="47" fillId="7" borderId="0" xfId="0" applyFont="1" applyFill="1" applyAlignment="1" applyProtection="1">
      <alignment horizontal="right" vertical="center" wrapText="1"/>
      <protection locked="0"/>
    </xf>
    <xf numFmtId="0" fontId="0" fillId="0" borderId="0" xfId="0" applyProtection="1">
      <protection locked="0"/>
    </xf>
    <xf numFmtId="0" fontId="0" fillId="0" borderId="0" xfId="0" applyAlignment="1" applyProtection="1">
      <alignment horizontal="right"/>
      <protection locked="0"/>
    </xf>
    <xf numFmtId="0" fontId="0" fillId="7" borderId="0" xfId="0" applyFill="1" applyAlignment="1" applyProtection="1">
      <alignment horizontal="left" vertical="center" wrapText="1" indent="1"/>
      <protection locked="0"/>
    </xf>
    <xf numFmtId="0" fontId="0" fillId="0" borderId="0" xfId="0" applyProtection="1"/>
    <xf numFmtId="43" fontId="46" fillId="7" borderId="75" xfId="1" applyFont="1" applyFill="1" applyBorder="1" applyAlignment="1" applyProtection="1">
      <alignment horizontal="right" vertical="center" wrapText="1"/>
      <protection locked="0"/>
    </xf>
    <xf numFmtId="43" fontId="46" fillId="7" borderId="76" xfId="1" applyFont="1" applyFill="1" applyBorder="1" applyAlignment="1" applyProtection="1">
      <alignment horizontal="right" vertical="center" wrapText="1"/>
      <protection locked="0"/>
    </xf>
    <xf numFmtId="43" fontId="38" fillId="4" borderId="75" xfId="1" applyFont="1" applyFill="1" applyBorder="1" applyAlignment="1" applyProtection="1">
      <alignment horizontal="right" vertical="center" wrapText="1"/>
      <protection locked="0"/>
    </xf>
    <xf numFmtId="43" fontId="38" fillId="4" borderId="76" xfId="1" applyFont="1" applyFill="1" applyBorder="1" applyAlignment="1" applyProtection="1">
      <alignment horizontal="right" vertical="center" wrapText="1"/>
      <protection locked="0"/>
    </xf>
    <xf numFmtId="0" fontId="50" fillId="7" borderId="66" xfId="0" applyFont="1" applyFill="1" applyBorder="1" applyAlignment="1" applyProtection="1">
      <alignment horizontal="justify" vertical="center" wrapText="1"/>
    </xf>
    <xf numFmtId="43" fontId="46" fillId="7" borderId="77" xfId="1" applyFont="1" applyFill="1" applyBorder="1" applyAlignment="1" applyProtection="1">
      <alignment horizontal="right" vertical="center" wrapText="1"/>
    </xf>
    <xf numFmtId="43" fontId="46" fillId="7" borderId="88" xfId="1" applyFont="1" applyFill="1" applyBorder="1" applyAlignment="1" applyProtection="1">
      <alignment horizontal="right" vertical="center" wrapText="1"/>
      <protection locked="0"/>
    </xf>
    <xf numFmtId="43" fontId="46" fillId="7" borderId="89" xfId="1" applyFont="1" applyFill="1" applyBorder="1" applyAlignment="1" applyProtection="1">
      <alignment horizontal="right" vertical="center" wrapText="1"/>
      <protection locked="0"/>
    </xf>
    <xf numFmtId="0" fontId="38" fillId="4" borderId="91" xfId="0" applyFont="1" applyFill="1" applyBorder="1" applyAlignment="1" applyProtection="1">
      <alignment horizontal="justify" vertical="center" wrapText="1"/>
    </xf>
    <xf numFmtId="43" fontId="38" fillId="4" borderId="91" xfId="1" applyFont="1" applyFill="1" applyBorder="1" applyAlignment="1" applyProtection="1">
      <alignment horizontal="right" vertical="center" wrapText="1"/>
    </xf>
    <xf numFmtId="43" fontId="38" fillId="4" borderId="92" xfId="1" applyFont="1" applyFill="1" applyBorder="1" applyAlignment="1" applyProtection="1">
      <alignment horizontal="right" vertical="center" wrapText="1"/>
    </xf>
    <xf numFmtId="0" fontId="47" fillId="7" borderId="66" xfId="0" applyFont="1" applyFill="1" applyBorder="1" applyAlignment="1" applyProtection="1">
      <alignment horizontal="justify" vertical="center" wrapText="1"/>
    </xf>
    <xf numFmtId="43" fontId="33" fillId="7" borderId="77" xfId="1" applyFont="1" applyFill="1" applyBorder="1" applyAlignment="1" applyProtection="1">
      <alignment horizontal="right" vertical="center" wrapText="1"/>
    </xf>
    <xf numFmtId="0" fontId="47" fillId="7" borderId="78" xfId="0" applyFont="1" applyFill="1" applyBorder="1" applyAlignment="1" applyProtection="1">
      <alignment horizontal="justify" vertical="center" wrapText="1"/>
    </xf>
    <xf numFmtId="43" fontId="33" fillId="7" borderId="73" xfId="1" applyFont="1" applyFill="1" applyBorder="1" applyAlignment="1" applyProtection="1">
      <alignment horizontal="right" vertical="center" wrapText="1"/>
    </xf>
    <xf numFmtId="0" fontId="47" fillId="7" borderId="79" xfId="0" applyFont="1" applyFill="1" applyBorder="1" applyAlignment="1" applyProtection="1">
      <alignment horizontal="justify" vertical="center" wrapText="1"/>
    </xf>
    <xf numFmtId="0" fontId="47" fillId="7" borderId="80" xfId="0" applyFont="1" applyFill="1" applyBorder="1" applyAlignment="1" applyProtection="1">
      <alignment horizontal="justify" vertical="center" wrapText="1"/>
    </xf>
    <xf numFmtId="0" fontId="47" fillId="7" borderId="81" xfId="0" applyFont="1" applyFill="1" applyBorder="1" applyAlignment="1" applyProtection="1">
      <alignment horizontal="justify" vertical="center" wrapText="1"/>
    </xf>
    <xf numFmtId="0" fontId="47" fillId="7" borderId="82" xfId="0" applyFont="1" applyFill="1" applyBorder="1" applyAlignment="1" applyProtection="1">
      <alignment horizontal="justify" vertical="center" wrapText="1"/>
    </xf>
    <xf numFmtId="0" fontId="47" fillId="7" borderId="0" xfId="0" applyFont="1" applyFill="1" applyBorder="1" applyAlignment="1" applyProtection="1">
      <alignment horizontal="justify" vertical="center" wrapText="1"/>
    </xf>
    <xf numFmtId="0" fontId="47" fillId="7" borderId="0" xfId="0" applyFont="1" applyFill="1" applyBorder="1" applyAlignment="1" applyProtection="1">
      <alignment horizontal="justify" vertical="center" wrapText="1"/>
      <protection locked="0"/>
    </xf>
    <xf numFmtId="0" fontId="51" fillId="0" borderId="0" xfId="42" applyFont="1"/>
    <xf numFmtId="0" fontId="1" fillId="0" borderId="0" xfId="42"/>
    <xf numFmtId="0" fontId="52" fillId="2" borderId="2" xfId="42" applyFont="1" applyFill="1" applyBorder="1" applyAlignment="1">
      <alignment vertical="center"/>
    </xf>
    <xf numFmtId="0" fontId="52" fillId="2" borderId="0" xfId="42" applyFont="1" applyFill="1" applyBorder="1" applyAlignment="1">
      <alignment vertical="center"/>
    </xf>
    <xf numFmtId="0" fontId="52" fillId="2" borderId="5" xfId="42" applyFont="1" applyFill="1" applyBorder="1" applyAlignment="1">
      <alignment vertical="center"/>
    </xf>
    <xf numFmtId="0" fontId="52" fillId="2" borderId="6" xfId="42" applyFont="1" applyFill="1" applyBorder="1" applyAlignment="1">
      <alignment vertical="center"/>
    </xf>
    <xf numFmtId="0" fontId="52" fillId="2" borderId="7" xfId="42" applyFont="1" applyFill="1" applyBorder="1" applyAlignment="1">
      <alignment vertical="center"/>
    </xf>
    <xf numFmtId="0" fontId="30" fillId="2" borderId="0" xfId="42" applyFont="1" applyFill="1" applyAlignment="1">
      <alignment horizontal="right" vertical="center"/>
    </xf>
    <xf numFmtId="0" fontId="30" fillId="2" borderId="0" xfId="42" applyFont="1" applyFill="1" applyAlignment="1">
      <alignment vertical="center"/>
    </xf>
    <xf numFmtId="0" fontId="13" fillId="4" borderId="9" xfId="42" applyFont="1" applyFill="1" applyBorder="1" applyAlignment="1">
      <alignment horizontal="center" vertical="center" wrapText="1"/>
    </xf>
    <xf numFmtId="0" fontId="26" fillId="4" borderId="9" xfId="42" applyFont="1" applyFill="1" applyBorder="1" applyAlignment="1">
      <alignment horizontal="center" vertical="center"/>
    </xf>
    <xf numFmtId="0" fontId="52" fillId="2" borderId="0" xfId="42" applyFont="1" applyFill="1" applyBorder="1" applyAlignment="1">
      <alignment horizontal="center" vertical="center" wrapText="1"/>
    </xf>
    <xf numFmtId="0" fontId="29" fillId="2" borderId="102" xfId="42" applyFont="1" applyFill="1" applyBorder="1" applyAlignment="1">
      <alignment horizontal="center" vertical="center"/>
    </xf>
    <xf numFmtId="0" fontId="29" fillId="2" borderId="103" xfId="42" applyFont="1" applyFill="1" applyBorder="1" applyAlignment="1">
      <alignment horizontal="center" vertical="center"/>
    </xf>
    <xf numFmtId="0" fontId="29" fillId="2" borderId="104" xfId="42" applyFont="1" applyFill="1" applyBorder="1" applyAlignment="1">
      <alignment horizontal="center" vertical="center"/>
    </xf>
    <xf numFmtId="4" fontId="29" fillId="2" borderId="104" xfId="42" applyNumberFormat="1" applyFont="1" applyFill="1" applyBorder="1" applyAlignment="1">
      <alignment horizontal="right" vertical="center"/>
    </xf>
    <xf numFmtId="0" fontId="24" fillId="2" borderId="102" xfId="42" applyFont="1" applyFill="1" applyBorder="1" applyAlignment="1">
      <alignment horizontal="left" vertical="center"/>
    </xf>
    <xf numFmtId="0" fontId="24" fillId="2" borderId="103" xfId="42" applyFont="1" applyFill="1" applyBorder="1" applyAlignment="1">
      <alignment horizontal="left" vertical="center"/>
    </xf>
    <xf numFmtId="4" fontId="24" fillId="4" borderId="104" xfId="42" applyNumberFormat="1" applyFont="1" applyFill="1" applyBorder="1" applyAlignment="1">
      <alignment horizontal="right" vertical="center"/>
    </xf>
    <xf numFmtId="0" fontId="29" fillId="2" borderId="106" xfId="42" applyFont="1" applyFill="1" applyBorder="1" applyAlignment="1">
      <alignment horizontal="center" vertical="center"/>
    </xf>
    <xf numFmtId="0" fontId="29" fillId="2" borderId="37" xfId="42" applyFont="1" applyFill="1" applyBorder="1" applyAlignment="1">
      <alignment horizontal="center" vertical="center"/>
    </xf>
    <xf numFmtId="0" fontId="29" fillId="2" borderId="37" xfId="42" applyFont="1" applyFill="1" applyBorder="1" applyAlignment="1">
      <alignment horizontal="right" vertical="center"/>
    </xf>
    <xf numFmtId="0" fontId="29" fillId="2" borderId="40" xfId="42" applyFont="1" applyFill="1" applyBorder="1" applyAlignment="1">
      <alignment horizontal="right" vertical="center"/>
    </xf>
    <xf numFmtId="4" fontId="24" fillId="2" borderId="104" xfId="42" applyNumberFormat="1" applyFont="1" applyFill="1" applyBorder="1" applyAlignment="1">
      <alignment horizontal="right" vertical="center"/>
    </xf>
    <xf numFmtId="4" fontId="29" fillId="2" borderId="104" xfId="42" applyNumberFormat="1" applyFont="1" applyFill="1" applyBorder="1" applyAlignment="1">
      <alignment horizontal="right" vertical="center" wrapText="1"/>
    </xf>
    <xf numFmtId="0" fontId="24" fillId="4" borderId="104" xfId="42" applyFont="1" applyFill="1" applyBorder="1" applyAlignment="1">
      <alignment horizontal="right" vertical="center"/>
    </xf>
    <xf numFmtId="0" fontId="24" fillId="4" borderId="104" xfId="42" applyFont="1" applyFill="1" applyBorder="1" applyAlignment="1">
      <alignment horizontal="right" vertical="center" wrapText="1"/>
    </xf>
    <xf numFmtId="0" fontId="52" fillId="4" borderId="11" xfId="42" applyFont="1" applyFill="1" applyBorder="1" applyAlignment="1">
      <alignment horizontal="right" vertical="center"/>
    </xf>
    <xf numFmtId="0" fontId="52" fillId="2" borderId="0" xfId="42" applyFont="1" applyFill="1" applyAlignment="1">
      <alignment horizontal="center" vertical="center"/>
    </xf>
    <xf numFmtId="0" fontId="52" fillId="2" borderId="108" xfId="42" applyFont="1" applyFill="1" applyBorder="1" applyAlignment="1">
      <alignment vertical="center"/>
    </xf>
    <xf numFmtId="0" fontId="52" fillId="4" borderId="8" xfId="42" applyFont="1" applyFill="1" applyBorder="1" applyAlignment="1">
      <alignment horizontal="center" vertical="center" wrapText="1"/>
    </xf>
    <xf numFmtId="0" fontId="52" fillId="4" borderId="9" xfId="42" applyFont="1" applyFill="1" applyBorder="1" applyAlignment="1">
      <alignment horizontal="center" vertical="center" wrapText="1"/>
    </xf>
    <xf numFmtId="49" fontId="24" fillId="2" borderId="102" xfId="42" applyNumberFormat="1" applyFont="1" applyFill="1" applyBorder="1" applyAlignment="1">
      <alignment horizontal="center" vertical="center"/>
    </xf>
    <xf numFmtId="49" fontId="24" fillId="2" borderId="104" xfId="42" applyNumberFormat="1" applyFont="1" applyFill="1" applyBorder="1" applyAlignment="1">
      <alignment horizontal="center" vertical="center"/>
    </xf>
    <xf numFmtId="2" fontId="29" fillId="2" borderId="104" xfId="42" applyNumberFormat="1" applyFont="1" applyFill="1" applyBorder="1" applyAlignment="1">
      <alignment horizontal="right" vertical="center"/>
    </xf>
    <xf numFmtId="2" fontId="24" fillId="2" borderId="104" xfId="42" applyNumberFormat="1" applyFont="1" applyFill="1" applyBorder="1" applyAlignment="1">
      <alignment horizontal="right" vertical="center"/>
    </xf>
    <xf numFmtId="2" fontId="29" fillId="2" borderId="104" xfId="42" applyNumberFormat="1" applyFont="1" applyFill="1" applyBorder="1" applyAlignment="1">
      <alignment horizontal="right" vertical="center" wrapText="1"/>
    </xf>
    <xf numFmtId="0" fontId="29" fillId="4" borderId="104" xfId="42" applyFont="1" applyFill="1" applyBorder="1" applyAlignment="1">
      <alignment horizontal="right" vertical="center"/>
    </xf>
    <xf numFmtId="4" fontId="52" fillId="4" borderId="11" xfId="42" applyNumberFormat="1" applyFont="1" applyFill="1" applyBorder="1" applyAlignment="1">
      <alignment horizontal="right" vertical="center"/>
    </xf>
    <xf numFmtId="0" fontId="53" fillId="0" borderId="53" xfId="0" applyFont="1" applyBorder="1" applyAlignment="1">
      <alignment vertical="center" wrapText="1"/>
    </xf>
    <xf numFmtId="0" fontId="54" fillId="0" borderId="53" xfId="0" applyFont="1" applyBorder="1" applyAlignment="1">
      <alignment horizontal="left" vertical="center" wrapText="1" indent="1"/>
    </xf>
    <xf numFmtId="0" fontId="53" fillId="3" borderId="57" xfId="0" applyFont="1" applyFill="1" applyBorder="1" applyAlignment="1">
      <alignment vertical="center"/>
    </xf>
    <xf numFmtId="0" fontId="38" fillId="0" borderId="0" xfId="0" applyFont="1" applyFill="1" applyBorder="1" applyAlignment="1" applyProtection="1">
      <alignment vertical="center"/>
    </xf>
    <xf numFmtId="0" fontId="38" fillId="0" borderId="0" xfId="0" applyFont="1" applyFill="1" applyBorder="1" applyAlignment="1" applyProtection="1">
      <alignment vertical="center"/>
      <protection locked="0"/>
    </xf>
    <xf numFmtId="0" fontId="54" fillId="0" borderId="115" xfId="0" applyFont="1" applyBorder="1" applyAlignment="1">
      <alignment vertical="center" wrapText="1"/>
    </xf>
    <xf numFmtId="0" fontId="53" fillId="0" borderId="116" xfId="0" applyFont="1" applyBorder="1" applyAlignment="1">
      <alignment vertical="center" wrapText="1"/>
    </xf>
    <xf numFmtId="0" fontId="54" fillId="0" borderId="117" xfId="0" applyFont="1" applyBorder="1" applyAlignment="1">
      <alignment vertical="center" wrapText="1"/>
    </xf>
    <xf numFmtId="0" fontId="54" fillId="0" borderId="118" xfId="0" applyFont="1" applyBorder="1" applyAlignment="1">
      <alignment horizontal="left" vertical="center" wrapText="1" indent="2"/>
    </xf>
    <xf numFmtId="0" fontId="53" fillId="0" borderId="117" xfId="0" applyFont="1" applyBorder="1" applyAlignment="1">
      <alignment vertical="center" wrapText="1"/>
    </xf>
    <xf numFmtId="0" fontId="53" fillId="0" borderId="118" xfId="0" applyFont="1" applyBorder="1" applyAlignment="1">
      <alignment vertical="center" wrapText="1"/>
    </xf>
    <xf numFmtId="0" fontId="54" fillId="0" borderId="119" xfId="0" applyFont="1" applyBorder="1" applyAlignment="1">
      <alignment vertical="center" wrapText="1"/>
    </xf>
    <xf numFmtId="0" fontId="54" fillId="0" borderId="120" xfId="0" applyFont="1" applyBorder="1" applyAlignment="1">
      <alignment vertical="center" wrapText="1"/>
    </xf>
    <xf numFmtId="0" fontId="54" fillId="0" borderId="118" xfId="0" applyFont="1" applyBorder="1" applyAlignment="1">
      <alignment vertical="center"/>
    </xf>
    <xf numFmtId="0" fontId="54" fillId="0" borderId="117" xfId="0" applyFont="1" applyBorder="1" applyAlignment="1">
      <alignment vertical="center"/>
    </xf>
    <xf numFmtId="0" fontId="54" fillId="0" borderId="118" xfId="0" applyFont="1" applyBorder="1" applyAlignment="1">
      <alignment horizontal="left" vertical="center" indent="1"/>
    </xf>
    <xf numFmtId="0" fontId="54" fillId="0" borderId="119" xfId="0" applyFont="1" applyBorder="1" applyAlignment="1">
      <alignment vertical="center"/>
    </xf>
    <xf numFmtId="0" fontId="54" fillId="0" borderId="120" xfId="0" applyFont="1" applyBorder="1" applyAlignment="1">
      <alignment vertical="center"/>
    </xf>
    <xf numFmtId="0" fontId="38" fillId="0" borderId="63" xfId="0" applyFont="1" applyBorder="1" applyAlignment="1">
      <alignment horizontal="left" vertical="center"/>
    </xf>
    <xf numFmtId="4" fontId="0" fillId="0" borderId="0" xfId="0" applyNumberFormat="1"/>
    <xf numFmtId="0" fontId="57" fillId="0" borderId="0" xfId="0" applyFont="1"/>
    <xf numFmtId="0" fontId="57" fillId="0" borderId="0" xfId="42" applyFont="1"/>
    <xf numFmtId="4" fontId="57" fillId="0" borderId="0" xfId="40" applyNumberFormat="1" applyFont="1"/>
    <xf numFmtId="0" fontId="58" fillId="0" borderId="0" xfId="0" applyFont="1"/>
    <xf numFmtId="0" fontId="58" fillId="0" borderId="118" xfId="0" applyFont="1" applyBorder="1" applyAlignment="1">
      <alignment horizontal="left" vertical="center" indent="1"/>
    </xf>
    <xf numFmtId="0" fontId="58" fillId="0" borderId="0" xfId="42" applyFont="1"/>
    <xf numFmtId="4" fontId="58" fillId="0" borderId="0" xfId="40" applyNumberFormat="1" applyFont="1"/>
    <xf numFmtId="0" fontId="6" fillId="0" borderId="0" xfId="0" applyFont="1"/>
    <xf numFmtId="0" fontId="18" fillId="0" borderId="23" xfId="171" applyFont="1" applyBorder="1" applyAlignment="1">
      <alignment horizontal="center" vertical="center"/>
    </xf>
    <xf numFmtId="0" fontId="54" fillId="0" borderId="112" xfId="0" applyFont="1" applyBorder="1" applyAlignment="1">
      <alignment horizontal="justify" vertical="center"/>
    </xf>
    <xf numFmtId="0" fontId="6" fillId="0" borderId="0" xfId="0" applyFont="1" applyAlignment="1">
      <alignment horizontal="left" vertical="center" wrapText="1"/>
    </xf>
    <xf numFmtId="0" fontId="6" fillId="0" borderId="51" xfId="0" applyFont="1" applyBorder="1" applyAlignment="1">
      <alignment horizontal="left" vertical="center" wrapText="1"/>
    </xf>
    <xf numFmtId="0" fontId="6" fillId="0" borderId="52" xfId="0" applyFont="1" applyBorder="1" applyAlignment="1">
      <alignment horizontal="left" vertical="center" wrapText="1"/>
    </xf>
    <xf numFmtId="0" fontId="7" fillId="3" borderId="56" xfId="0" applyFont="1" applyFill="1" applyBorder="1" applyAlignment="1">
      <alignment horizontal="center" vertical="center"/>
    </xf>
    <xf numFmtId="0" fontId="7" fillId="3" borderId="51" xfId="0" applyFont="1" applyFill="1" applyBorder="1" applyAlignment="1">
      <alignment horizontal="center" vertical="center"/>
    </xf>
    <xf numFmtId="0" fontId="7" fillId="0" borderId="113" xfId="0" applyFont="1" applyBorder="1" applyAlignment="1">
      <alignment horizontal="left" vertical="center"/>
    </xf>
    <xf numFmtId="0" fontId="8" fillId="0" borderId="113" xfId="0" applyFont="1" applyBorder="1" applyAlignment="1">
      <alignment horizontal="left" vertical="center"/>
    </xf>
    <xf numFmtId="0" fontId="8" fillId="0" borderId="113" xfId="0" applyFont="1" applyBorder="1" applyAlignment="1">
      <alignment horizontal="justify" vertical="center"/>
    </xf>
    <xf numFmtId="0" fontId="8" fillId="0" borderId="113" xfId="0" applyFont="1" applyBorder="1" applyAlignment="1">
      <alignment horizontal="left" vertical="center" wrapText="1"/>
    </xf>
    <xf numFmtId="0" fontId="7" fillId="0" borderId="114" xfId="0" applyFont="1" applyBorder="1" applyAlignment="1">
      <alignment horizontal="left" vertical="center"/>
    </xf>
    <xf numFmtId="0" fontId="8" fillId="0" borderId="113" xfId="0" applyFont="1" applyBorder="1" applyAlignment="1">
      <alignment horizontal="justify" vertical="center" wrapText="1"/>
    </xf>
    <xf numFmtId="0" fontId="7" fillId="0" borderId="113" xfId="0" applyFont="1" applyBorder="1" applyAlignment="1">
      <alignment horizontal="left" vertical="center" wrapText="1"/>
    </xf>
    <xf numFmtId="0" fontId="39" fillId="0" borderId="0" xfId="0" applyFont="1"/>
    <xf numFmtId="0" fontId="38" fillId="0" borderId="44" xfId="0" applyFont="1" applyBorder="1" applyAlignment="1">
      <alignment vertical="center"/>
    </xf>
    <xf numFmtId="0" fontId="38" fillId="0" borderId="4" xfId="0" applyFont="1" applyBorder="1" applyAlignment="1">
      <alignment vertical="center"/>
    </xf>
    <xf numFmtId="0" fontId="38" fillId="0" borderId="41" xfId="0" applyFont="1" applyBorder="1" applyAlignment="1">
      <alignment vertical="center"/>
    </xf>
    <xf numFmtId="0" fontId="4" fillId="2" borderId="0" xfId="0" applyFont="1" applyFill="1" applyBorder="1" applyAlignment="1" applyProtection="1">
      <alignment horizontal="center" vertical="center"/>
    </xf>
    <xf numFmtId="0" fontId="38" fillId="0" borderId="51" xfId="0" applyFont="1" applyBorder="1" applyAlignment="1">
      <alignment horizontal="left" vertical="center"/>
    </xf>
    <xf numFmtId="0" fontId="54" fillId="0" borderId="115" xfId="0" applyFont="1" applyBorder="1" applyAlignment="1">
      <alignment vertical="center"/>
    </xf>
    <xf numFmtId="0" fontId="54" fillId="0" borderId="116" xfId="0" applyFont="1" applyBorder="1" applyAlignment="1">
      <alignment vertical="center"/>
    </xf>
    <xf numFmtId="0" fontId="53" fillId="0" borderId="117" xfId="0" applyFont="1" applyBorder="1" applyAlignment="1">
      <alignment vertical="center"/>
    </xf>
    <xf numFmtId="0" fontId="53" fillId="0" borderId="118" xfId="0" applyFont="1" applyBorder="1" applyAlignment="1">
      <alignment vertical="center"/>
    </xf>
    <xf numFmtId="0" fontId="6" fillId="0" borderId="54" xfId="0" applyFont="1" applyBorder="1" applyAlignment="1">
      <alignment horizontal="left" vertical="center" wrapText="1"/>
    </xf>
    <xf numFmtId="0" fontId="38" fillId="0" borderId="42" xfId="0" applyFont="1" applyBorder="1" applyAlignment="1">
      <alignment horizontal="center" vertical="center"/>
    </xf>
    <xf numFmtId="0" fontId="38" fillId="0" borderId="0" xfId="0" applyFont="1" applyAlignment="1">
      <alignment horizontal="center" vertical="center"/>
    </xf>
    <xf numFmtId="0" fontId="23" fillId="2" borderId="2" xfId="47" applyFont="1" applyFill="1" applyBorder="1" applyAlignment="1" applyProtection="1">
      <alignment horizontal="left"/>
      <protection locked="0"/>
    </xf>
    <xf numFmtId="0" fontId="2" fillId="2" borderId="0" xfId="47" applyFill="1" applyProtection="1">
      <protection locked="0"/>
    </xf>
    <xf numFmtId="0" fontId="23" fillId="2" borderId="3" xfId="47" applyFont="1" applyFill="1" applyBorder="1" applyAlignment="1" applyProtection="1">
      <alignment horizontal="right" vertical="top"/>
      <protection locked="0"/>
    </xf>
    <xf numFmtId="0" fontId="0" fillId="0" borderId="5" xfId="0" applyBorder="1"/>
    <xf numFmtId="0" fontId="60" fillId="0" borderId="111" xfId="0" applyFont="1" applyBorder="1" applyAlignment="1">
      <alignment horizontal="center" vertical="center"/>
    </xf>
    <xf numFmtId="0" fontId="60" fillId="0" borderId="6" xfId="0" applyFont="1" applyBorder="1" applyAlignment="1">
      <alignment horizontal="center" vertical="center"/>
    </xf>
    <xf numFmtId="0" fontId="60" fillId="0" borderId="11" xfId="0" applyFont="1" applyBorder="1" applyAlignment="1">
      <alignment horizontal="center" vertical="center"/>
    </xf>
    <xf numFmtId="0" fontId="0" fillId="0" borderId="123" xfId="0" applyBorder="1"/>
    <xf numFmtId="0" fontId="0" fillId="0" borderId="25" xfId="0" applyBorder="1"/>
    <xf numFmtId="0" fontId="61" fillId="0" borderId="25" xfId="0" applyFont="1" applyBorder="1"/>
    <xf numFmtId="0" fontId="0" fillId="0" borderId="1" xfId="0" applyBorder="1"/>
    <xf numFmtId="0" fontId="0" fillId="0" borderId="26" xfId="0" applyBorder="1"/>
    <xf numFmtId="49" fontId="34" fillId="4" borderId="59" xfId="49" applyNumberFormat="1" applyFont="1" applyFill="1" applyBorder="1" applyAlignment="1">
      <alignment horizontal="center"/>
    </xf>
    <xf numFmtId="0" fontId="34" fillId="4" borderId="0" xfId="47" applyFont="1" applyFill="1" applyAlignment="1">
      <alignment horizontal="left" vertical="center" indent="1"/>
    </xf>
    <xf numFmtId="0" fontId="61" fillId="4" borderId="39" xfId="0" applyFont="1" applyFill="1" applyBorder="1"/>
    <xf numFmtId="49" fontId="34" fillId="4" borderId="39" xfId="47" applyNumberFormat="1" applyFont="1" applyFill="1" applyBorder="1" applyAlignment="1">
      <alignment horizontal="center"/>
    </xf>
    <xf numFmtId="0" fontId="61" fillId="4" borderId="58" xfId="0" applyFont="1" applyFill="1" applyBorder="1"/>
    <xf numFmtId="43" fontId="62" fillId="4" borderId="39" xfId="1" applyFont="1" applyFill="1" applyBorder="1" applyProtection="1"/>
    <xf numFmtId="43" fontId="62" fillId="4" borderId="58" xfId="1" applyFont="1" applyFill="1" applyBorder="1" applyProtection="1"/>
    <xf numFmtId="49" fontId="35" fillId="0" borderId="59" xfId="49" applyNumberFormat="1" applyFont="1" applyBorder="1" applyAlignment="1">
      <alignment horizontal="center"/>
    </xf>
    <xf numFmtId="0" fontId="35" fillId="0" borderId="0" xfId="47" applyFont="1" applyAlignment="1">
      <alignment horizontal="left" vertical="center" indent="1"/>
    </xf>
    <xf numFmtId="43" fontId="61" fillId="0" borderId="39" xfId="1" applyFont="1" applyBorder="1" applyProtection="1">
      <protection locked="0"/>
    </xf>
    <xf numFmtId="43" fontId="61" fillId="0" borderId="39" xfId="1" applyFont="1" applyBorder="1" applyProtection="1"/>
    <xf numFmtId="49" fontId="35" fillId="0" borderId="39" xfId="47" applyNumberFormat="1" applyFont="1" applyBorder="1" applyAlignment="1">
      <alignment horizontal="center"/>
    </xf>
    <xf numFmtId="43" fontId="61" fillId="0" borderId="58" xfId="1" applyFont="1" applyBorder="1" applyProtection="1"/>
    <xf numFmtId="0" fontId="35" fillId="0" borderId="0" xfId="47" applyFont="1" applyAlignment="1">
      <alignment horizontal="left" vertical="center" wrapText="1" indent="1"/>
    </xf>
    <xf numFmtId="0" fontId="34" fillId="4" borderId="0" xfId="47" applyFont="1" applyFill="1" applyAlignment="1">
      <alignment horizontal="left" vertical="center" wrapText="1" indent="1"/>
    </xf>
    <xf numFmtId="49" fontId="34" fillId="4" borderId="59" xfId="49" applyNumberFormat="1" applyFont="1" applyFill="1" applyBorder="1" applyAlignment="1">
      <alignment horizontal="center" vertical="center"/>
    </xf>
    <xf numFmtId="49" fontId="35" fillId="0" borderId="59" xfId="49" applyNumberFormat="1" applyFont="1" applyBorder="1" applyAlignment="1">
      <alignment horizontal="center" vertical="center"/>
    </xf>
    <xf numFmtId="49" fontId="34" fillId="4" borderId="39" xfId="47" applyNumberFormat="1" applyFont="1" applyFill="1" applyBorder="1" applyAlignment="1">
      <alignment horizontal="center" vertical="center"/>
    </xf>
    <xf numFmtId="49" fontId="35" fillId="0" borderId="39" xfId="47" applyNumberFormat="1" applyFont="1" applyBorder="1" applyAlignment="1">
      <alignment horizontal="center" vertical="center"/>
    </xf>
    <xf numFmtId="0" fontId="34" fillId="4" borderId="0" xfId="47" applyFont="1" applyFill="1" applyAlignment="1">
      <alignment horizontal="right"/>
    </xf>
    <xf numFmtId="43" fontId="62" fillId="4" borderId="38" xfId="1" applyFont="1" applyFill="1" applyBorder="1" applyProtection="1"/>
    <xf numFmtId="49" fontId="34" fillId="0" borderId="59" xfId="49" applyNumberFormat="1" applyFont="1" applyBorder="1" applyAlignment="1">
      <alignment horizontal="center"/>
    </xf>
    <xf numFmtId="0" fontId="34" fillId="0" borderId="0" xfId="47" applyFont="1" applyAlignment="1">
      <alignment horizontal="left" vertical="center" indent="1"/>
    </xf>
    <xf numFmtId="49" fontId="34" fillId="0" borderId="39" xfId="47" applyNumberFormat="1" applyFont="1" applyBorder="1" applyAlignment="1">
      <alignment horizontal="center"/>
    </xf>
    <xf numFmtId="0" fontId="63" fillId="0" borderId="0" xfId="47" applyFont="1" applyAlignment="1">
      <alignment vertical="center"/>
    </xf>
    <xf numFmtId="0" fontId="34" fillId="4" borderId="0" xfId="47" applyFont="1" applyFill="1" applyAlignment="1">
      <alignment horizontal="right" vertical="center" indent="1"/>
    </xf>
    <xf numFmtId="43" fontId="62" fillId="4" borderId="128" xfId="1" applyFont="1" applyFill="1" applyBorder="1" applyProtection="1"/>
    <xf numFmtId="49" fontId="35" fillId="0" borderId="0" xfId="47" applyNumberFormat="1" applyFont="1" applyAlignment="1">
      <alignment horizontal="left" vertical="center" indent="1"/>
    </xf>
    <xf numFmtId="43" fontId="62" fillId="4" borderId="104" xfId="1" applyFont="1" applyFill="1" applyBorder="1" applyProtection="1"/>
    <xf numFmtId="43" fontId="62" fillId="4" borderId="129" xfId="1" applyFont="1" applyFill="1" applyBorder="1" applyProtection="1"/>
    <xf numFmtId="0" fontId="34" fillId="4" borderId="0" xfId="47" applyFont="1" applyFill="1" applyAlignment="1">
      <alignment horizontal="left" indent="1"/>
    </xf>
    <xf numFmtId="0" fontId="0" fillId="0" borderId="2" xfId="0" applyBorder="1"/>
    <xf numFmtId="0" fontId="34" fillId="4" borderId="43" xfId="47" applyFont="1" applyFill="1" applyBorder="1" applyAlignment="1">
      <alignment horizontal="right"/>
    </xf>
    <xf numFmtId="0" fontId="34" fillId="4" borderId="44" xfId="47" applyFont="1" applyFill="1" applyBorder="1" applyAlignment="1">
      <alignment horizontal="right" vertical="center" indent="1"/>
    </xf>
    <xf numFmtId="43" fontId="62" fillId="0" borderId="39" xfId="1" applyFont="1" applyBorder="1" applyProtection="1"/>
    <xf numFmtId="43" fontId="62" fillId="0" borderId="58" xfId="1" applyFont="1" applyBorder="1" applyProtection="1"/>
    <xf numFmtId="0" fontId="0" fillId="0" borderId="30" xfId="0" applyBorder="1"/>
    <xf numFmtId="0" fontId="62" fillId="4" borderId="130" xfId="0" applyFont="1" applyFill="1" applyBorder="1" applyAlignment="1">
      <alignment horizontal="right"/>
    </xf>
    <xf numFmtId="43" fontId="62" fillId="4" borderId="130" xfId="1" applyFont="1" applyFill="1" applyBorder="1" applyProtection="1"/>
    <xf numFmtId="0" fontId="0" fillId="0" borderId="130" xfId="0" applyBorder="1"/>
    <xf numFmtId="0" fontId="62" fillId="4" borderId="31" xfId="0" applyFont="1" applyFill="1" applyBorder="1" applyAlignment="1">
      <alignment horizontal="right"/>
    </xf>
    <xf numFmtId="43" fontId="62" fillId="4" borderId="131" xfId="1" applyFont="1" applyFill="1" applyBorder="1" applyProtection="1"/>
    <xf numFmtId="0" fontId="34" fillId="2" borderId="0" xfId="0" applyFont="1" applyFill="1" applyAlignment="1" applyProtection="1">
      <alignment horizontal="left" vertical="center"/>
      <protection locked="0"/>
    </xf>
    <xf numFmtId="0" fontId="34" fillId="2" borderId="0" xfId="0" applyFont="1" applyFill="1" applyAlignment="1" applyProtection="1">
      <alignment horizontal="left"/>
      <protection locked="0"/>
    </xf>
    <xf numFmtId="0" fontId="34" fillId="2" borderId="0" xfId="0" applyFont="1" applyFill="1" applyAlignment="1" applyProtection="1">
      <alignment horizontal="center" vertical="center"/>
      <protection locked="0"/>
    </xf>
    <xf numFmtId="0" fontId="2" fillId="0" borderId="0" xfId="2" applyAlignment="1">
      <alignment vertical="top"/>
    </xf>
    <xf numFmtId="0" fontId="2" fillId="0" borderId="0" xfId="2"/>
    <xf numFmtId="0" fontId="23" fillId="0" borderId="0" xfId="2" applyFont="1"/>
    <xf numFmtId="0" fontId="2" fillId="0" borderId="0" xfId="2" applyAlignment="1">
      <alignment vertical="top" wrapText="1"/>
    </xf>
    <xf numFmtId="0" fontId="64" fillId="0" borderId="0" xfId="2" applyFont="1"/>
    <xf numFmtId="0" fontId="43" fillId="2" borderId="2" xfId="2" applyFont="1" applyFill="1" applyBorder="1" applyAlignment="1" applyProtection="1">
      <alignment horizontal="center" vertical="top"/>
      <protection locked="0"/>
    </xf>
    <xf numFmtId="0" fontId="43" fillId="2" borderId="0" xfId="2" applyFont="1" applyFill="1" applyAlignment="1" applyProtection="1">
      <alignment horizontal="center" vertical="top"/>
      <protection locked="0"/>
    </xf>
    <xf numFmtId="0" fontId="43" fillId="2" borderId="0" xfId="2" applyFont="1" applyFill="1" applyAlignment="1" applyProtection="1">
      <alignment horizontal="center" vertical="top" wrapText="1"/>
      <protection locked="0"/>
    </xf>
    <xf numFmtId="0" fontId="43" fillId="2" borderId="3" xfId="2" applyFont="1" applyFill="1" applyBorder="1" applyAlignment="1" applyProtection="1">
      <alignment horizontal="center" vertical="top"/>
      <protection locked="0"/>
    </xf>
    <xf numFmtId="0" fontId="64" fillId="0" borderId="0" xfId="2" applyFont="1" applyProtection="1">
      <protection locked="0"/>
    </xf>
    <xf numFmtId="0" fontId="23" fillId="2" borderId="2" xfId="2" applyFont="1" applyFill="1" applyBorder="1" applyAlignment="1">
      <alignment horizontal="left" vertical="top"/>
    </xf>
    <xf numFmtId="0" fontId="27" fillId="2" borderId="4" xfId="2" quotePrefix="1" applyFont="1" applyFill="1" applyBorder="1" applyAlignment="1" applyProtection="1">
      <alignment horizontal="left" vertical="top"/>
      <protection locked="0"/>
    </xf>
    <xf numFmtId="0" fontId="31" fillId="2" borderId="0" xfId="2" applyFont="1" applyFill="1" applyAlignment="1">
      <alignment horizontal="center" vertical="top"/>
    </xf>
    <xf numFmtId="0" fontId="23" fillId="2" borderId="0" xfId="2" applyFont="1" applyFill="1" applyAlignment="1" applyProtection="1">
      <alignment horizontal="right" vertical="top"/>
      <protection locked="0"/>
    </xf>
    <xf numFmtId="0" fontId="23" fillId="2" borderId="3" xfId="2" applyFont="1" applyFill="1" applyBorder="1" applyAlignment="1" applyProtection="1">
      <alignment horizontal="right" vertical="top"/>
      <protection locked="0"/>
    </xf>
    <xf numFmtId="0" fontId="42" fillId="2" borderId="5" xfId="2" applyFont="1" applyFill="1" applyBorder="1" applyAlignment="1">
      <alignment horizontal="center" vertical="top"/>
    </xf>
    <xf numFmtId="0" fontId="42" fillId="2" borderId="6" xfId="2" applyFont="1" applyFill="1" applyBorder="1" applyAlignment="1">
      <alignment horizontal="center" vertical="top"/>
    </xf>
    <xf numFmtId="0" fontId="42" fillId="2" borderId="6" xfId="2" applyFont="1" applyFill="1" applyBorder="1" applyAlignment="1">
      <alignment horizontal="center" vertical="top" wrapText="1"/>
    </xf>
    <xf numFmtId="0" fontId="42" fillId="2" borderId="7" xfId="2" applyFont="1" applyFill="1" applyBorder="1" applyAlignment="1">
      <alignment horizontal="center" vertical="top"/>
    </xf>
    <xf numFmtId="0" fontId="42" fillId="2" borderId="0" xfId="2" applyFont="1" applyFill="1" applyAlignment="1">
      <alignment horizontal="center" vertical="top"/>
    </xf>
    <xf numFmtId="0" fontId="42" fillId="2" borderId="0" xfId="2" applyFont="1" applyFill="1" applyAlignment="1">
      <alignment horizontal="center" vertical="top" wrapText="1"/>
    </xf>
    <xf numFmtId="0" fontId="23" fillId="2" borderId="28" xfId="2" applyFont="1" applyFill="1" applyBorder="1" applyAlignment="1">
      <alignment horizontal="center" vertical="center"/>
    </xf>
    <xf numFmtId="0" fontId="23" fillId="2" borderId="104" xfId="2" applyFont="1" applyFill="1" applyBorder="1" applyAlignment="1">
      <alignment horizontal="center" vertical="center"/>
    </xf>
    <xf numFmtId="0" fontId="64" fillId="0" borderId="0" xfId="2" applyFont="1" applyAlignment="1">
      <alignment vertical="center"/>
    </xf>
    <xf numFmtId="0" fontId="23" fillId="2" borderId="12" xfId="2" applyFont="1" applyFill="1" applyBorder="1" applyAlignment="1">
      <alignment horizontal="center" vertical="center" wrapText="1"/>
    </xf>
    <xf numFmtId="0" fontId="23" fillId="2" borderId="13" xfId="2" quotePrefix="1" applyFont="1" applyFill="1" applyBorder="1" applyAlignment="1">
      <alignment horizontal="center" vertical="center"/>
    </xf>
    <xf numFmtId="0" fontId="2" fillId="0" borderId="0" xfId="2" applyAlignment="1">
      <alignment wrapText="1"/>
    </xf>
    <xf numFmtId="0" fontId="23" fillId="4" borderId="24" xfId="2" applyFont="1" applyFill="1" applyBorder="1" applyAlignment="1">
      <alignment horizontal="center" vertical="center"/>
    </xf>
    <xf numFmtId="0" fontId="23" fillId="4" borderId="25" xfId="2" applyFont="1" applyFill="1" applyBorder="1" applyAlignment="1">
      <alignment vertical="center"/>
    </xf>
    <xf numFmtId="43" fontId="2" fillId="0" borderId="25" xfId="26" applyFont="1" applyFill="1" applyBorder="1" applyAlignment="1">
      <alignment vertical="top"/>
    </xf>
    <xf numFmtId="43" fontId="2" fillId="0" borderId="25" xfId="26" applyFont="1" applyFill="1" applyBorder="1" applyAlignment="1">
      <alignment horizontal="center" vertical="top" wrapText="1"/>
    </xf>
    <xf numFmtId="43" fontId="2" fillId="0" borderId="26" xfId="26" applyFont="1" applyFill="1" applyBorder="1" applyAlignment="1">
      <alignment horizontal="center" vertical="top"/>
    </xf>
    <xf numFmtId="0" fontId="23" fillId="4" borderId="59" xfId="2" applyFont="1" applyFill="1" applyBorder="1" applyAlignment="1">
      <alignment horizontal="center" vertical="top"/>
    </xf>
    <xf numFmtId="0" fontId="23" fillId="4" borderId="39" xfId="2" applyFont="1" applyFill="1" applyBorder="1" applyAlignment="1">
      <alignment horizontal="left" vertical="top"/>
    </xf>
    <xf numFmtId="0" fontId="2" fillId="4" borderId="39" xfId="2" applyFill="1" applyBorder="1" applyAlignment="1">
      <alignment horizontal="left" vertical="top"/>
    </xf>
    <xf numFmtId="43" fontId="23" fillId="4" borderId="39" xfId="26" applyFont="1" applyFill="1" applyBorder="1" applyAlignment="1">
      <alignment vertical="top"/>
    </xf>
    <xf numFmtId="43" fontId="2" fillId="4" borderId="58" xfId="26" applyFont="1" applyFill="1" applyBorder="1" applyAlignment="1">
      <alignment horizontal="center" vertical="top"/>
    </xf>
    <xf numFmtId="0" fontId="23" fillId="0" borderId="59" xfId="2" applyFont="1" applyBorder="1" applyAlignment="1">
      <alignment horizontal="right" vertical="top"/>
    </xf>
    <xf numFmtId="0" fontId="2" fillId="0" borderId="43" xfId="2" applyBorder="1" applyAlignment="1">
      <alignment vertical="top"/>
    </xf>
    <xf numFmtId="0" fontId="2" fillId="0" borderId="42" xfId="2" applyBorder="1" applyAlignment="1">
      <alignment vertical="top"/>
    </xf>
    <xf numFmtId="43" fontId="2" fillId="0" borderId="39" xfId="26" applyFont="1" applyFill="1" applyBorder="1" applyAlignment="1" applyProtection="1">
      <alignment vertical="top"/>
      <protection locked="0"/>
    </xf>
    <xf numFmtId="43" fontId="2" fillId="0" borderId="39" xfId="26" applyFont="1" applyFill="1" applyBorder="1" applyAlignment="1" applyProtection="1">
      <alignment horizontal="center" vertical="top" wrapText="1"/>
      <protection locked="0"/>
    </xf>
    <xf numFmtId="43" fontId="23" fillId="4" borderId="39" xfId="26" applyFont="1" applyFill="1" applyBorder="1" applyAlignment="1">
      <alignment horizontal="center" vertical="top" wrapText="1"/>
    </xf>
    <xf numFmtId="0" fontId="2" fillId="0" borderId="59" xfId="2" applyBorder="1" applyAlignment="1">
      <alignment horizontal="left" vertical="top"/>
    </xf>
    <xf numFmtId="0" fontId="2" fillId="0" borderId="43" xfId="2" applyBorder="1" applyAlignment="1">
      <alignment horizontal="justify" vertical="top" wrapText="1"/>
    </xf>
    <xf numFmtId="0" fontId="2" fillId="0" borderId="42" xfId="2" applyBorder="1" applyAlignment="1">
      <alignment horizontal="justify" vertical="top" wrapText="1"/>
    </xf>
    <xf numFmtId="43" fontId="2" fillId="0" borderId="39" xfId="26" applyFont="1" applyFill="1" applyBorder="1" applyAlignment="1">
      <alignment vertical="top"/>
    </xf>
    <xf numFmtId="43" fontId="23" fillId="0" borderId="39" xfId="26" applyFont="1" applyFill="1" applyBorder="1" applyAlignment="1">
      <alignment horizontal="center" vertical="top" wrapText="1"/>
    </xf>
    <xf numFmtId="43" fontId="2" fillId="0" borderId="58" xfId="26" applyFont="1" applyFill="1" applyBorder="1" applyAlignment="1">
      <alignment horizontal="center" vertical="top"/>
    </xf>
    <xf numFmtId="0" fontId="23" fillId="0" borderId="59" xfId="2" applyFont="1" applyBorder="1" applyAlignment="1">
      <alignment horizontal="center" vertical="top"/>
    </xf>
    <xf numFmtId="43" fontId="2" fillId="0" borderId="39" xfId="26" applyFont="1" applyFill="1" applyBorder="1" applyAlignment="1">
      <alignment horizontal="center" vertical="top" wrapText="1"/>
    </xf>
    <xf numFmtId="0" fontId="2" fillId="0" borderId="43" xfId="2" applyBorder="1" applyAlignment="1">
      <alignment horizontal="left" vertical="top"/>
    </xf>
    <xf numFmtId="0" fontId="2" fillId="0" borderId="42" xfId="2" applyBorder="1" applyAlignment="1">
      <alignment horizontal="left" vertical="top"/>
    </xf>
    <xf numFmtId="0" fontId="23" fillId="0" borderId="59" xfId="2" applyFont="1" applyBorder="1" applyAlignment="1">
      <alignment horizontal="left" vertical="top"/>
    </xf>
    <xf numFmtId="0" fontId="23" fillId="4" borderId="39" xfId="2" applyFont="1" applyFill="1" applyBorder="1" applyAlignment="1">
      <alignment vertical="top"/>
    </xf>
    <xf numFmtId="43" fontId="23" fillId="4" borderId="39" xfId="1" applyFont="1" applyFill="1" applyBorder="1" applyAlignment="1">
      <alignment vertical="top"/>
    </xf>
    <xf numFmtId="43" fontId="23" fillId="4" borderId="39" xfId="1" applyFont="1" applyFill="1" applyBorder="1" applyAlignment="1">
      <alignment horizontal="center" vertical="top" wrapText="1"/>
    </xf>
    <xf numFmtId="0" fontId="23" fillId="0" borderId="0" xfId="2" applyFont="1" applyAlignment="1">
      <alignment vertical="top"/>
    </xf>
    <xf numFmtId="0" fontId="23" fillId="0" borderId="43" xfId="2" applyFont="1" applyBorder="1" applyAlignment="1">
      <alignment vertical="top"/>
    </xf>
    <xf numFmtId="0" fontId="23" fillId="0" borderId="42" xfId="2" applyFont="1" applyBorder="1" applyAlignment="1">
      <alignment vertical="top"/>
    </xf>
    <xf numFmtId="43" fontId="23" fillId="0" borderId="39" xfId="1" applyFont="1" applyFill="1" applyBorder="1" applyAlignment="1">
      <alignment vertical="top"/>
    </xf>
    <xf numFmtId="43" fontId="23" fillId="0" borderId="39" xfId="1" applyFont="1" applyFill="1" applyBorder="1" applyAlignment="1">
      <alignment horizontal="center" vertical="top" wrapText="1"/>
    </xf>
    <xf numFmtId="43" fontId="2" fillId="0" borderId="39" xfId="1" applyFont="1" applyFill="1" applyBorder="1" applyAlignment="1">
      <alignment vertical="top"/>
    </xf>
    <xf numFmtId="43" fontId="2" fillId="0" borderId="39" xfId="1" applyFont="1" applyFill="1" applyBorder="1" applyAlignment="1">
      <alignment horizontal="center" vertical="top" wrapText="1"/>
    </xf>
    <xf numFmtId="43" fontId="2" fillId="4" borderId="39" xfId="26" applyFont="1" applyFill="1" applyBorder="1" applyAlignment="1">
      <alignment horizontal="center" vertical="top" wrapText="1"/>
    </xf>
    <xf numFmtId="0" fontId="2" fillId="0" borderId="43" xfId="2" applyBorder="1" applyAlignment="1">
      <alignment vertical="top" wrapText="1"/>
    </xf>
    <xf numFmtId="0" fontId="2" fillId="0" borderId="42" xfId="2" applyBorder="1" applyAlignment="1">
      <alignment vertical="top" wrapText="1"/>
    </xf>
    <xf numFmtId="0" fontId="23" fillId="4" borderId="59" xfId="2" applyFont="1" applyFill="1" applyBorder="1" applyAlignment="1">
      <alignment horizontal="center" vertical="center"/>
    </xf>
    <xf numFmtId="0" fontId="23" fillId="0" borderId="59" xfId="2" applyFont="1" applyBorder="1" applyAlignment="1">
      <alignment horizontal="center" vertical="center"/>
    </xf>
    <xf numFmtId="0" fontId="2" fillId="0" borderId="43" xfId="2" applyBorder="1" applyAlignment="1">
      <alignment vertical="center" wrapText="1"/>
    </xf>
    <xf numFmtId="0" fontId="2" fillId="0" borderId="42" xfId="2" applyBorder="1" applyAlignment="1">
      <alignment vertical="center" wrapText="1"/>
    </xf>
    <xf numFmtId="0" fontId="2" fillId="0" borderId="43" xfId="2" applyBorder="1" applyAlignment="1">
      <alignment horizontal="left" vertical="center" wrapText="1"/>
    </xf>
    <xf numFmtId="0" fontId="2" fillId="0" borderId="42" xfId="2" applyBorder="1" applyAlignment="1">
      <alignment horizontal="left" vertical="center" wrapText="1"/>
    </xf>
    <xf numFmtId="0" fontId="23" fillId="0" borderId="43" xfId="2" applyFont="1" applyBorder="1" applyAlignment="1">
      <alignment horizontal="left" vertical="center" wrapText="1"/>
    </xf>
    <xf numFmtId="0" fontId="2" fillId="0" borderId="43" xfId="2" applyBorder="1" applyAlignment="1">
      <alignment horizontal="left" vertical="top" wrapText="1"/>
    </xf>
    <xf numFmtId="0" fontId="2" fillId="0" borderId="42" xfId="2" applyBorder="1" applyAlignment="1">
      <alignment horizontal="left" vertical="top" wrapText="1"/>
    </xf>
    <xf numFmtId="0" fontId="23" fillId="0" borderId="43" xfId="2" applyFont="1" applyBorder="1" applyAlignment="1">
      <alignment horizontal="left" vertical="top" wrapText="1"/>
    </xf>
    <xf numFmtId="0" fontId="23" fillId="0" borderId="42" xfId="2" applyFont="1" applyBorder="1" applyAlignment="1">
      <alignment horizontal="left" vertical="top" wrapText="1"/>
    </xf>
    <xf numFmtId="43" fontId="23" fillId="4" borderId="39" xfId="1" applyFont="1" applyFill="1" applyBorder="1" applyAlignment="1" applyProtection="1">
      <alignment vertical="top"/>
    </xf>
    <xf numFmtId="43" fontId="23" fillId="4" borderId="39" xfId="1" applyFont="1" applyFill="1" applyBorder="1" applyAlignment="1" applyProtection="1">
      <alignment horizontal="center" vertical="top" wrapText="1"/>
    </xf>
    <xf numFmtId="43" fontId="23" fillId="4" borderId="58" xfId="26" applyFont="1" applyFill="1" applyBorder="1" applyAlignment="1">
      <alignment horizontal="center" vertical="top"/>
    </xf>
    <xf numFmtId="0" fontId="2" fillId="0" borderId="5" xfId="2" applyBorder="1"/>
    <xf numFmtId="0" fontId="23" fillId="4" borderId="127" xfId="2" applyFont="1" applyFill="1" applyBorder="1" applyAlignment="1">
      <alignment vertical="center"/>
    </xf>
    <xf numFmtId="0" fontId="2" fillId="4" borderId="27" xfId="2" applyFill="1" applyBorder="1" applyAlignment="1">
      <alignment vertical="center"/>
    </xf>
    <xf numFmtId="43" fontId="23" fillId="4" borderId="12" xfId="1" applyFont="1" applyFill="1" applyBorder="1" applyAlignment="1">
      <alignment horizontal="center" vertical="top" wrapText="1"/>
    </xf>
    <xf numFmtId="43" fontId="23" fillId="4" borderId="14" xfId="26" applyFont="1" applyFill="1" applyBorder="1" applyAlignment="1">
      <alignment horizontal="center" vertical="top"/>
    </xf>
    <xf numFmtId="0" fontId="36" fillId="0" borderId="0" xfId="2" applyFont="1"/>
    <xf numFmtId="43" fontId="2" fillId="0" borderId="1" xfId="2" applyNumberFormat="1" applyBorder="1"/>
    <xf numFmtId="0" fontId="22" fillId="2" borderId="0" xfId="2" applyFont="1" applyFill="1" applyAlignment="1">
      <alignment horizontal="center" vertical="center"/>
    </xf>
    <xf numFmtId="0" fontId="28" fillId="0" borderId="0" xfId="2" applyFont="1" applyAlignment="1">
      <alignment horizontal="center" vertical="top"/>
    </xf>
    <xf numFmtId="0" fontId="28" fillId="0" borderId="0" xfId="2" applyFont="1" applyAlignment="1">
      <alignment horizontal="center" vertical="top" wrapText="1"/>
    </xf>
    <xf numFmtId="0" fontId="0" fillId="0" borderId="0" xfId="0" applyBorder="1" applyProtection="1">
      <protection locked="0"/>
    </xf>
    <xf numFmtId="3" fontId="66" fillId="0" borderId="0" xfId="40" applyNumberFormat="1" applyFont="1"/>
    <xf numFmtId="4" fontId="2" fillId="0" borderId="0" xfId="40" applyNumberFormat="1"/>
    <xf numFmtId="4" fontId="23" fillId="0" borderId="0" xfId="40" applyNumberFormat="1" applyFont="1"/>
    <xf numFmtId="0" fontId="43" fillId="2" borderId="2" xfId="40" applyFont="1" applyFill="1" applyBorder="1" applyAlignment="1">
      <alignment horizontal="center" vertical="top"/>
    </xf>
    <xf numFmtId="0" fontId="43" fillId="2" borderId="0" xfId="40" applyFont="1" applyFill="1" applyAlignment="1">
      <alignment horizontal="center" vertical="top"/>
    </xf>
    <xf numFmtId="0" fontId="43" fillId="2" borderId="3" xfId="40" applyFont="1" applyFill="1" applyBorder="1" applyAlignment="1">
      <alignment horizontal="center" vertical="top"/>
    </xf>
    <xf numFmtId="0" fontId="23" fillId="2" borderId="16" xfId="0" applyFont="1" applyFill="1" applyBorder="1" applyAlignment="1" applyProtection="1">
      <alignment horizontal="left" vertical="top"/>
      <protection locked="0"/>
    </xf>
    <xf numFmtId="49" fontId="27" fillId="2" borderId="0" xfId="40" applyNumberFormat="1" applyFont="1" applyFill="1" applyAlignment="1">
      <alignment horizontal="left" vertical="top"/>
    </xf>
    <xf numFmtId="0" fontId="31" fillId="2" borderId="0" xfId="40" applyFont="1" applyFill="1" applyAlignment="1">
      <alignment vertical="top"/>
    </xf>
    <xf numFmtId="0" fontId="22" fillId="2" borderId="0" xfId="40" applyFont="1" applyFill="1" applyAlignment="1">
      <alignment vertical="top"/>
    </xf>
    <xf numFmtId="0" fontId="23" fillId="2" borderId="3" xfId="0" applyFont="1" applyFill="1" applyBorder="1" applyAlignment="1" applyProtection="1">
      <alignment horizontal="right" vertical="top"/>
      <protection locked="0"/>
    </xf>
    <xf numFmtId="0" fontId="42" fillId="2" borderId="5" xfId="40" applyFont="1" applyFill="1" applyBorder="1" applyAlignment="1">
      <alignment horizontal="center" vertical="top"/>
    </xf>
    <xf numFmtId="0" fontId="42" fillId="2" borderId="6" xfId="40" applyFont="1" applyFill="1" applyBorder="1" applyAlignment="1">
      <alignment horizontal="center" vertical="top"/>
    </xf>
    <xf numFmtId="0" fontId="42" fillId="2" borderId="7" xfId="40" applyFont="1" applyFill="1" applyBorder="1" applyAlignment="1">
      <alignment horizontal="center" vertical="top"/>
    </xf>
    <xf numFmtId="0" fontId="42" fillId="2" borderId="0" xfId="40" applyFont="1" applyFill="1" applyAlignment="1">
      <alignment horizontal="center" vertical="top"/>
    </xf>
    <xf numFmtId="3" fontId="66" fillId="0" borderId="0" xfId="40" applyNumberFormat="1" applyFont="1" applyAlignment="1">
      <alignment horizontal="center" vertical="center"/>
    </xf>
    <xf numFmtId="0" fontId="34" fillId="2" borderId="132" xfId="40" applyFont="1" applyFill="1" applyBorder="1" applyAlignment="1">
      <alignment horizontal="center" vertical="center"/>
    </xf>
    <xf numFmtId="0" fontId="34" fillId="2" borderId="130" xfId="40" applyFont="1" applyFill="1" applyBorder="1" applyAlignment="1">
      <alignment horizontal="center" vertical="center" wrapText="1"/>
    </xf>
    <xf numFmtId="0" fontId="34" fillId="2" borderId="131" xfId="40" applyFont="1" applyFill="1" applyBorder="1" applyAlignment="1">
      <alignment horizontal="center" vertical="center" wrapText="1"/>
    </xf>
    <xf numFmtId="0" fontId="42" fillId="0" borderId="0" xfId="40" applyFont="1" applyAlignment="1">
      <alignment horizontal="center" vertical="top"/>
    </xf>
    <xf numFmtId="0" fontId="23" fillId="0" borderId="24" xfId="40" applyFont="1" applyBorder="1"/>
    <xf numFmtId="2" fontId="2" fillId="0" borderId="25" xfId="40" applyNumberFormat="1" applyBorder="1"/>
    <xf numFmtId="2" fontId="23" fillId="0" borderId="26" xfId="40" applyNumberFormat="1" applyFont="1" applyBorder="1"/>
    <xf numFmtId="0" fontId="23" fillId="0" borderId="59" xfId="40" applyFont="1" applyBorder="1"/>
    <xf numFmtId="43" fontId="23" fillId="0" borderId="39" xfId="1" applyFont="1" applyBorder="1"/>
    <xf numFmtId="43" fontId="2" fillId="6" borderId="39" xfId="1" applyFont="1" applyFill="1" applyBorder="1"/>
    <xf numFmtId="43" fontId="23" fillId="0" borderId="58" xfId="1" applyFont="1" applyBorder="1"/>
    <xf numFmtId="0" fontId="2" fillId="0" borderId="59" xfId="40" applyBorder="1"/>
    <xf numFmtId="43" fontId="2" fillId="0" borderId="39" xfId="1" applyFont="1" applyBorder="1"/>
    <xf numFmtId="0" fontId="23" fillId="0" borderId="59" xfId="40" applyFont="1" applyBorder="1" applyAlignment="1">
      <alignment wrapText="1"/>
    </xf>
    <xf numFmtId="43" fontId="2" fillId="0" borderId="0" xfId="1" applyFont="1"/>
    <xf numFmtId="0" fontId="23" fillId="0" borderId="126" xfId="40" applyFont="1" applyBorder="1"/>
    <xf numFmtId="4" fontId="2" fillId="0" borderId="12" xfId="40" applyNumberFormat="1" applyBorder="1"/>
    <xf numFmtId="4" fontId="23" fillId="0" borderId="14" xfId="40" applyNumberFormat="1" applyFont="1" applyBorder="1"/>
    <xf numFmtId="3" fontId="59" fillId="0" borderId="0" xfId="0" applyNumberFormat="1" applyFont="1"/>
    <xf numFmtId="0" fontId="2" fillId="0" borderId="0" xfId="5"/>
    <xf numFmtId="0" fontId="64" fillId="0" borderId="0" xfId="5" applyFont="1"/>
    <xf numFmtId="0" fontId="43" fillId="2" borderId="2" xfId="5" applyFont="1" applyFill="1" applyBorder="1" applyAlignment="1">
      <alignment horizontal="center" vertical="top"/>
    </xf>
    <xf numFmtId="0" fontId="43" fillId="2" borderId="0" xfId="5" applyFont="1" applyFill="1" applyAlignment="1">
      <alignment horizontal="center" vertical="top"/>
    </xf>
    <xf numFmtId="0" fontId="43" fillId="2" borderId="3" xfId="5" applyFont="1" applyFill="1" applyBorder="1" applyAlignment="1">
      <alignment horizontal="center" vertical="top"/>
    </xf>
    <xf numFmtId="0" fontId="23" fillId="2" borderId="16" xfId="5" applyFont="1" applyFill="1" applyBorder="1" applyAlignment="1" applyProtection="1">
      <alignment horizontal="left" vertical="top"/>
      <protection locked="0"/>
    </xf>
    <xf numFmtId="49" fontId="27" fillId="2" borderId="0" xfId="5" applyNumberFormat="1" applyFont="1" applyFill="1" applyAlignment="1">
      <alignment horizontal="left" vertical="top"/>
    </xf>
    <xf numFmtId="0" fontId="31" fillId="2" borderId="0" xfId="5" applyFont="1" applyFill="1" applyAlignment="1">
      <alignment vertical="top"/>
    </xf>
    <xf numFmtId="0" fontId="22" fillId="2" borderId="0" xfId="5" applyFont="1" applyFill="1" applyAlignment="1" applyProtection="1">
      <alignment vertical="top"/>
      <protection locked="0"/>
    </xf>
    <xf numFmtId="0" fontId="23" fillId="2" borderId="3" xfId="5" applyFont="1" applyFill="1" applyBorder="1" applyAlignment="1" applyProtection="1">
      <alignment horizontal="right" vertical="top"/>
      <protection locked="0"/>
    </xf>
    <xf numFmtId="0" fontId="42" fillId="2" borderId="5" xfId="5" applyFont="1" applyFill="1" applyBorder="1" applyAlignment="1">
      <alignment horizontal="center" vertical="top"/>
    </xf>
    <xf numFmtId="0" fontId="42" fillId="2" borderId="6" xfId="5" applyFont="1" applyFill="1" applyBorder="1" applyAlignment="1">
      <alignment horizontal="center" vertical="top"/>
    </xf>
    <xf numFmtId="0" fontId="42" fillId="2" borderId="7" xfId="5" applyFont="1" applyFill="1" applyBorder="1" applyAlignment="1">
      <alignment horizontal="center" vertical="top"/>
    </xf>
    <xf numFmtId="0" fontId="42" fillId="2" borderId="0" xfId="5" applyFont="1" applyFill="1" applyAlignment="1">
      <alignment horizontal="center" vertical="top"/>
    </xf>
    <xf numFmtId="0" fontId="34" fillId="2" borderId="24" xfId="5" applyFont="1" applyFill="1" applyBorder="1" applyAlignment="1">
      <alignment horizontal="center" vertical="center"/>
    </xf>
    <xf numFmtId="0" fontId="34" fillId="2" borderId="25" xfId="5" applyFont="1" applyFill="1" applyBorder="1" applyAlignment="1">
      <alignment horizontal="center" vertical="center"/>
    </xf>
    <xf numFmtId="0" fontId="34" fillId="2" borderId="26" xfId="5" applyFont="1" applyFill="1" applyBorder="1" applyAlignment="1">
      <alignment horizontal="center" vertical="center" wrapText="1"/>
    </xf>
    <xf numFmtId="0" fontId="2" fillId="0" borderId="0" xfId="5" applyAlignment="1">
      <alignment horizontal="center" vertical="center"/>
    </xf>
    <xf numFmtId="0" fontId="34" fillId="2" borderId="126" xfId="5" applyFont="1" applyFill="1" applyBorder="1" applyAlignment="1">
      <alignment horizontal="center" vertical="center"/>
    </xf>
    <xf numFmtId="0" fontId="34" fillId="2" borderId="12" xfId="5" applyFont="1" applyFill="1" applyBorder="1" applyAlignment="1">
      <alignment horizontal="center" vertical="center"/>
    </xf>
    <xf numFmtId="0" fontId="34" fillId="2" borderId="12" xfId="5" applyFont="1" applyFill="1" applyBorder="1" applyAlignment="1">
      <alignment horizontal="center"/>
    </xf>
    <xf numFmtId="16" fontId="34" fillId="2" borderId="14" xfId="5" applyNumberFormat="1" applyFont="1" applyFill="1" applyBorder="1" applyAlignment="1">
      <alignment horizontal="center" vertical="center" wrapText="1"/>
    </xf>
    <xf numFmtId="0" fontId="64" fillId="0" borderId="0" xfId="5" applyFont="1" applyAlignment="1">
      <alignment horizontal="center" vertical="center"/>
    </xf>
    <xf numFmtId="0" fontId="42" fillId="0" borderId="0" xfId="5" applyFont="1" applyAlignment="1">
      <alignment horizontal="center" vertical="top"/>
    </xf>
    <xf numFmtId="0" fontId="23" fillId="0" borderId="24" xfId="5" applyFont="1" applyBorder="1"/>
    <xf numFmtId="2" fontId="2" fillId="0" borderId="25" xfId="5" applyNumberFormat="1" applyBorder="1"/>
    <xf numFmtId="2" fontId="2" fillId="0" borderId="26" xfId="5" applyNumberFormat="1" applyBorder="1"/>
    <xf numFmtId="0" fontId="23" fillId="0" borderId="59" xfId="5" applyFont="1" applyBorder="1"/>
    <xf numFmtId="2" fontId="2" fillId="0" borderId="39" xfId="5" applyNumberFormat="1" applyBorder="1"/>
    <xf numFmtId="2" fontId="2" fillId="0" borderId="58" xfId="5" applyNumberFormat="1" applyBorder="1"/>
    <xf numFmtId="0" fontId="23" fillId="4" borderId="59" xfId="5" applyFont="1" applyFill="1" applyBorder="1"/>
    <xf numFmtId="43" fontId="23" fillId="4" borderId="39" xfId="26" applyFont="1" applyFill="1" applyBorder="1" applyProtection="1"/>
    <xf numFmtId="43" fontId="23" fillId="4" borderId="58" xfId="26" applyFont="1" applyFill="1" applyBorder="1" applyProtection="1"/>
    <xf numFmtId="43" fontId="2" fillId="0" borderId="39" xfId="26" applyFont="1" applyBorder="1" applyProtection="1">
      <protection locked="0"/>
    </xf>
    <xf numFmtId="43" fontId="2" fillId="0" borderId="39" xfId="26" applyFont="1" applyBorder="1" applyProtection="1"/>
    <xf numFmtId="43" fontId="2" fillId="0" borderId="58" xfId="26" applyFont="1" applyBorder="1" applyProtection="1"/>
    <xf numFmtId="0" fontId="2" fillId="0" borderId="59" xfId="5" applyBorder="1"/>
    <xf numFmtId="43" fontId="2" fillId="4" borderId="39" xfId="26" applyFont="1" applyFill="1" applyBorder="1" applyProtection="1"/>
    <xf numFmtId="43" fontId="2" fillId="4" borderId="58" xfId="26" applyFont="1" applyFill="1" applyBorder="1" applyProtection="1"/>
    <xf numFmtId="43" fontId="23" fillId="0" borderId="39" xfId="26" applyFont="1" applyBorder="1" applyProtection="1">
      <protection locked="0"/>
    </xf>
    <xf numFmtId="43" fontId="23" fillId="0" borderId="39" xfId="26" applyFont="1" applyBorder="1" applyProtection="1"/>
    <xf numFmtId="43" fontId="23" fillId="0" borderId="58" xfId="26" applyFont="1" applyBorder="1" applyProtection="1"/>
    <xf numFmtId="0" fontId="23" fillId="0" borderId="59" xfId="5" applyFont="1" applyBorder="1" applyAlignment="1">
      <alignment horizontal="right"/>
    </xf>
    <xf numFmtId="0" fontId="2" fillId="0" borderId="126" xfId="5" applyBorder="1"/>
    <xf numFmtId="2" fontId="2" fillId="0" borderId="12" xfId="5" applyNumberFormat="1" applyBorder="1"/>
    <xf numFmtId="2" fontId="2" fillId="0" borderId="14" xfId="5" applyNumberFormat="1" applyBorder="1"/>
    <xf numFmtId="0" fontId="23" fillId="2" borderId="0" xfId="5" applyFont="1" applyFill="1" applyAlignment="1">
      <alignment horizontal="center" vertical="center"/>
    </xf>
    <xf numFmtId="0" fontId="1" fillId="0" borderId="2" xfId="7" applyBorder="1"/>
    <xf numFmtId="0" fontId="1" fillId="0" borderId="0" xfId="7"/>
    <xf numFmtId="0" fontId="40" fillId="0" borderId="0" xfId="7" applyFont="1" applyAlignment="1">
      <alignment horizontal="center"/>
    </xf>
    <xf numFmtId="0" fontId="1" fillId="0" borderId="3" xfId="7" applyBorder="1"/>
    <xf numFmtId="0" fontId="11" fillId="0" borderId="2" xfId="7" applyFont="1" applyBorder="1" applyProtection="1">
      <protection locked="0"/>
    </xf>
    <xf numFmtId="0" fontId="11" fillId="0" borderId="4" xfId="7" applyFont="1" applyBorder="1" applyProtection="1">
      <protection locked="0"/>
    </xf>
    <xf numFmtId="0" fontId="11" fillId="0" borderId="0" xfId="7" applyFont="1" applyAlignment="1" applyProtection="1">
      <alignment horizontal="left"/>
      <protection locked="0"/>
    </xf>
    <xf numFmtId="0" fontId="1" fillId="0" borderId="0" xfId="7" applyProtection="1">
      <protection locked="0"/>
    </xf>
    <xf numFmtId="0" fontId="1" fillId="0" borderId="5" xfId="7" applyBorder="1"/>
    <xf numFmtId="0" fontId="1" fillId="0" borderId="6" xfId="7" applyBorder="1"/>
    <xf numFmtId="0" fontId="1" fillId="0" borderId="7" xfId="7" applyBorder="1"/>
    <xf numFmtId="0" fontId="1" fillId="0" borderId="123" xfId="7" applyBorder="1" applyAlignment="1">
      <alignment horizontal="center"/>
    </xf>
    <xf numFmtId="0" fontId="1" fillId="0" borderId="1" xfId="7" applyBorder="1" applyAlignment="1">
      <alignment horizontal="center"/>
    </xf>
    <xf numFmtId="43" fontId="0" fillId="0" borderId="39" xfId="1" applyFont="1" applyBorder="1" applyProtection="1"/>
    <xf numFmtId="43" fontId="0" fillId="0" borderId="58" xfId="1" applyFont="1" applyBorder="1" applyProtection="1"/>
    <xf numFmtId="0" fontId="40" fillId="0" borderId="2" xfId="7" applyFont="1" applyBorder="1" applyAlignment="1">
      <alignment horizontal="left"/>
    </xf>
    <xf numFmtId="0" fontId="40" fillId="0" borderId="0" xfId="7" applyFont="1" applyAlignment="1">
      <alignment horizontal="left"/>
    </xf>
    <xf numFmtId="0" fontId="40" fillId="0" borderId="2" xfId="7" applyFont="1" applyBorder="1" applyAlignment="1">
      <alignment horizontal="center"/>
    </xf>
    <xf numFmtId="0" fontId="40" fillId="4" borderId="2" xfId="7" applyFont="1" applyFill="1" applyBorder="1" applyAlignment="1">
      <alignment horizontal="left"/>
    </xf>
    <xf numFmtId="0" fontId="40" fillId="4" borderId="0" xfId="7" applyFont="1" applyFill="1" applyAlignment="1">
      <alignment horizontal="left"/>
    </xf>
    <xf numFmtId="0" fontId="0" fillId="4" borderId="39" xfId="0" applyFill="1" applyBorder="1"/>
    <xf numFmtId="43" fontId="0" fillId="4" borderId="39" xfId="1" applyFont="1" applyFill="1" applyBorder="1" applyProtection="1"/>
    <xf numFmtId="43" fontId="0" fillId="4" borderId="58" xfId="1" applyFont="1" applyFill="1" applyBorder="1" applyProtection="1"/>
    <xf numFmtId="0" fontId="11" fillId="0" borderId="2" xfId="7" applyFont="1" applyBorder="1" applyAlignment="1">
      <alignment horizontal="left"/>
    </xf>
    <xf numFmtId="0" fontId="11" fillId="0" borderId="0" xfId="7" applyFont="1" applyAlignment="1">
      <alignment horizontal="left"/>
    </xf>
    <xf numFmtId="0" fontId="0" fillId="0" borderId="39" xfId="0" applyBorder="1" applyProtection="1">
      <protection locked="0"/>
    </xf>
    <xf numFmtId="43" fontId="0" fillId="0" borderId="39" xfId="1" applyFont="1" applyBorder="1" applyProtection="1">
      <protection locked="0"/>
    </xf>
    <xf numFmtId="43" fontId="0" fillId="0" borderId="58" xfId="1" applyFont="1" applyBorder="1" applyProtection="1">
      <protection locked="0"/>
    </xf>
    <xf numFmtId="0" fontId="40" fillId="0" borderId="2" xfId="7" applyFont="1" applyBorder="1"/>
    <xf numFmtId="0" fontId="40" fillId="0" borderId="42" xfId="7" applyFont="1" applyBorder="1"/>
    <xf numFmtId="0" fontId="1" fillId="0" borderId="2" xfId="7" applyBorder="1" applyAlignment="1">
      <alignment horizontal="left"/>
    </xf>
    <xf numFmtId="0" fontId="40" fillId="4" borderId="42" xfId="7" applyFont="1" applyFill="1" applyBorder="1"/>
    <xf numFmtId="0" fontId="11" fillId="4" borderId="0" xfId="7" applyFont="1" applyFill="1" applyAlignment="1">
      <alignment horizontal="left"/>
    </xf>
    <xf numFmtId="0" fontId="11" fillId="5" borderId="0" xfId="7" applyFont="1" applyFill="1" applyAlignment="1" applyProtection="1">
      <alignment horizontal="left"/>
      <protection locked="0"/>
    </xf>
    <xf numFmtId="43" fontId="0" fillId="5" borderId="39" xfId="1" applyFont="1" applyFill="1" applyBorder="1" applyProtection="1">
      <protection locked="0"/>
    </xf>
    <xf numFmtId="43" fontId="0" fillId="5" borderId="58" xfId="1" applyFont="1" applyFill="1" applyBorder="1" applyProtection="1">
      <protection locked="0"/>
    </xf>
    <xf numFmtId="0" fontId="40" fillId="5" borderId="0" xfId="7" applyFont="1" applyFill="1" applyAlignment="1" applyProtection="1">
      <alignment horizontal="center"/>
      <protection locked="0"/>
    </xf>
    <xf numFmtId="0" fontId="1" fillId="0" borderId="5" xfId="7" applyBorder="1" applyAlignment="1">
      <alignment horizontal="center"/>
    </xf>
    <xf numFmtId="0" fontId="1" fillId="0" borderId="6" xfId="7" applyBorder="1" applyAlignment="1">
      <alignment horizontal="center"/>
    </xf>
    <xf numFmtId="0" fontId="0" fillId="0" borderId="12" xfId="0" applyBorder="1"/>
    <xf numFmtId="0" fontId="0" fillId="0" borderId="14" xfId="0" applyBorder="1"/>
    <xf numFmtId="0" fontId="27" fillId="2" borderId="0" xfId="5" applyFont="1" applyFill="1" applyProtection="1">
      <protection locked="0"/>
    </xf>
    <xf numFmtId="0" fontId="35" fillId="0" borderId="0" xfId="5" applyFont="1" applyAlignment="1">
      <alignment vertical="center"/>
    </xf>
    <xf numFmtId="0" fontId="2" fillId="0" borderId="5" xfId="5" applyBorder="1"/>
    <xf numFmtId="0" fontId="2" fillId="0" borderId="6" xfId="5" applyBorder="1"/>
    <xf numFmtId="0" fontId="2" fillId="2" borderId="6" xfId="5" applyFill="1" applyBorder="1"/>
    <xf numFmtId="0" fontId="2" fillId="2" borderId="7" xfId="5" applyFill="1" applyBorder="1"/>
    <xf numFmtId="0" fontId="37" fillId="0" borderId="33" xfId="5" applyFont="1" applyBorder="1" applyAlignment="1">
      <alignment horizontal="center" vertical="center"/>
    </xf>
    <xf numFmtId="0" fontId="37" fillId="0" borderId="34" xfId="5" applyFont="1" applyBorder="1" applyAlignment="1">
      <alignment horizontal="center" vertical="center"/>
    </xf>
    <xf numFmtId="1" fontId="37" fillId="2" borderId="133" xfId="5" applyNumberFormat="1" applyFont="1" applyFill="1" applyBorder="1" applyAlignment="1">
      <alignment horizontal="center" vertical="center" wrapText="1"/>
    </xf>
    <xf numFmtId="0" fontId="2" fillId="0" borderId="123" xfId="5" applyBorder="1"/>
    <xf numFmtId="0" fontId="35" fillId="0" borderId="134" xfId="5" applyFont="1" applyBorder="1" applyAlignment="1">
      <alignment horizontal="left" vertical="center" indent="1"/>
    </xf>
    <xf numFmtId="0" fontId="0" fillId="0" borderId="135" xfId="0" applyBorder="1"/>
    <xf numFmtId="0" fontId="0" fillId="0" borderId="136" xfId="0" applyBorder="1"/>
    <xf numFmtId="49" fontId="68" fillId="0" borderId="2" xfId="5" applyNumberFormat="1" applyFont="1" applyBorder="1" applyAlignment="1">
      <alignment horizontal="center"/>
    </xf>
    <xf numFmtId="0" fontId="68" fillId="0" borderId="137" xfId="5" applyFont="1" applyBorder="1" applyAlignment="1">
      <alignment horizontal="left" vertical="center" indent="1"/>
    </xf>
    <xf numFmtId="43" fontId="0" fillId="0" borderId="138" xfId="1" applyFont="1" applyBorder="1" applyProtection="1"/>
    <xf numFmtId="43" fontId="0" fillId="0" borderId="139" xfId="1" applyFont="1" applyBorder="1" applyProtection="1"/>
    <xf numFmtId="49" fontId="68" fillId="4" borderId="140" xfId="5" applyNumberFormat="1" applyFont="1" applyFill="1" applyBorder="1" applyAlignment="1">
      <alignment horizontal="center"/>
    </xf>
    <xf numFmtId="0" fontId="68" fillId="4" borderId="141" xfId="5" applyFont="1" applyFill="1" applyBorder="1" applyAlignment="1">
      <alignment horizontal="left" vertical="center" indent="1"/>
    </xf>
    <xf numFmtId="43" fontId="69" fillId="4" borderId="142" xfId="1" applyFont="1" applyFill="1" applyBorder="1" applyProtection="1"/>
    <xf numFmtId="43" fontId="69" fillId="4" borderId="143" xfId="1" applyFont="1" applyFill="1" applyBorder="1" applyProtection="1"/>
    <xf numFmtId="49" fontId="70" fillId="0" borderId="144" xfId="5" applyNumberFormat="1" applyFont="1" applyBorder="1" applyAlignment="1">
      <alignment horizontal="center"/>
    </xf>
    <xf numFmtId="0" fontId="70" fillId="0" borderId="145" xfId="5" applyFont="1" applyBorder="1" applyAlignment="1">
      <alignment horizontal="left" vertical="center" indent="1"/>
    </xf>
    <xf numFmtId="43" fontId="71" fillId="0" borderId="146" xfId="1" applyFont="1" applyBorder="1" applyProtection="1">
      <protection locked="0"/>
    </xf>
    <xf numFmtId="43" fontId="71" fillId="0" borderId="147" xfId="1" applyFont="1" applyBorder="1" applyProtection="1">
      <protection locked="0"/>
    </xf>
    <xf numFmtId="49" fontId="70" fillId="0" borderId="144" xfId="5" applyNumberFormat="1" applyFont="1" applyBorder="1" applyAlignment="1">
      <alignment horizontal="center" vertical="center"/>
    </xf>
    <xf numFmtId="0" fontId="70" fillId="0" borderId="145" xfId="5" applyFont="1" applyBorder="1" applyAlignment="1">
      <alignment horizontal="left" vertical="center" wrapText="1" indent="1"/>
    </xf>
    <xf numFmtId="49" fontId="70" fillId="0" borderId="2" xfId="5" applyNumberFormat="1" applyFont="1" applyBorder="1" applyAlignment="1">
      <alignment horizontal="center"/>
    </xf>
    <xf numFmtId="0" fontId="70" fillId="0" borderId="148" xfId="5" applyFont="1" applyBorder="1" applyAlignment="1">
      <alignment horizontal="left" vertical="center" wrapText="1" indent="1"/>
    </xf>
    <xf numFmtId="0" fontId="70" fillId="0" borderId="148" xfId="5" applyFont="1" applyBorder="1" applyAlignment="1">
      <alignment horizontal="left" vertical="center" indent="1"/>
    </xf>
    <xf numFmtId="43" fontId="44" fillId="0" borderId="149" xfId="1" applyFont="1" applyBorder="1" applyProtection="1"/>
    <xf numFmtId="43" fontId="44" fillId="0" borderId="138" xfId="1" applyFont="1" applyBorder="1" applyProtection="1"/>
    <xf numFmtId="0" fontId="56" fillId="0" borderId="148" xfId="5" applyFont="1" applyBorder="1" applyAlignment="1">
      <alignment vertical="center"/>
    </xf>
    <xf numFmtId="49" fontId="70" fillId="0" borderId="2" xfId="5" applyNumberFormat="1" applyFont="1" applyBorder="1" applyAlignment="1">
      <alignment horizontal="center" vertical="center"/>
    </xf>
    <xf numFmtId="0" fontId="68" fillId="4" borderId="150" xfId="5" applyFont="1" applyFill="1" applyBorder="1" applyAlignment="1">
      <alignment horizontal="left" vertical="center" indent="1"/>
    </xf>
    <xf numFmtId="49" fontId="70" fillId="0" borderId="151" xfId="5" applyNumberFormat="1" applyFont="1" applyBorder="1" applyAlignment="1">
      <alignment horizontal="center"/>
    </xf>
    <xf numFmtId="0" fontId="70" fillId="0" borderId="137" xfId="5" applyFont="1" applyBorder="1" applyAlignment="1">
      <alignment horizontal="left" vertical="center" indent="1"/>
    </xf>
    <xf numFmtId="43" fontId="44" fillId="0" borderId="146" xfId="1" applyFont="1" applyBorder="1" applyProtection="1"/>
    <xf numFmtId="49" fontId="68" fillId="4" borderId="151" xfId="5" applyNumberFormat="1" applyFont="1" applyFill="1" applyBorder="1" applyAlignment="1">
      <alignment horizontal="center"/>
    </xf>
    <xf numFmtId="0" fontId="68" fillId="4" borderId="145" xfId="5" applyFont="1" applyFill="1" applyBorder="1" applyAlignment="1">
      <alignment horizontal="left" vertical="center" indent="1"/>
    </xf>
    <xf numFmtId="43" fontId="69" fillId="4" borderId="146" xfId="1" applyFont="1" applyFill="1" applyBorder="1" applyProtection="1"/>
    <xf numFmtId="49" fontId="70" fillId="0" borderId="5" xfId="5" applyNumberFormat="1" applyFont="1" applyBorder="1" applyAlignment="1">
      <alignment horizontal="center"/>
    </xf>
    <xf numFmtId="0" fontId="70" fillId="0" borderId="152" xfId="5" applyFont="1" applyBorder="1"/>
    <xf numFmtId="43" fontId="44" fillId="0" borderId="153" xfId="1" applyFont="1" applyBorder="1" applyProtection="1"/>
    <xf numFmtId="43" fontId="44" fillId="0" borderId="154" xfId="1" applyFont="1" applyBorder="1" applyProtection="1"/>
    <xf numFmtId="0" fontId="70" fillId="0" borderId="5" xfId="5" applyFont="1" applyBorder="1"/>
    <xf numFmtId="0" fontId="70" fillId="0" borderId="6" xfId="5" applyFont="1" applyBorder="1" applyAlignment="1">
      <alignment horizontal="right" vertical="center"/>
    </xf>
    <xf numFmtId="43" fontId="44" fillId="4" borderId="30" xfId="1" applyFont="1" applyFill="1" applyBorder="1" applyProtection="1"/>
    <xf numFmtId="43" fontId="44" fillId="4" borderId="35" xfId="1" applyFont="1" applyFill="1" applyBorder="1" applyProtection="1"/>
    <xf numFmtId="1" fontId="37" fillId="2" borderId="155" xfId="5" applyNumberFormat="1" applyFont="1" applyFill="1" applyBorder="1" applyAlignment="1">
      <alignment horizontal="center" vertical="center" wrapText="1"/>
    </xf>
    <xf numFmtId="0" fontId="70" fillId="0" borderId="0" xfId="5" applyFont="1"/>
    <xf numFmtId="0" fontId="68" fillId="0" borderId="0" xfId="5" applyFont="1" applyAlignment="1">
      <alignment horizontal="right" vertical="center"/>
    </xf>
    <xf numFmtId="0" fontId="22" fillId="2" borderId="0" xfId="5" applyFont="1" applyFill="1" applyAlignment="1">
      <alignment horizontal="right" vertical="center"/>
    </xf>
    <xf numFmtId="0" fontId="70" fillId="0" borderId="0" xfId="5" applyFont="1" applyProtection="1">
      <protection locked="0"/>
    </xf>
    <xf numFmtId="0" fontId="68" fillId="0" borderId="0" xfId="5" applyFont="1" applyAlignment="1" applyProtection="1">
      <alignment horizontal="right" vertical="center"/>
      <protection locked="0"/>
    </xf>
    <xf numFmtId="0" fontId="22" fillId="2" borderId="0" xfId="5" applyFont="1" applyFill="1" applyAlignment="1" applyProtection="1">
      <alignment horizontal="right" vertical="center"/>
      <protection locked="0"/>
    </xf>
    <xf numFmtId="0" fontId="43" fillId="0" borderId="2" xfId="5" applyFont="1" applyBorder="1" applyAlignment="1">
      <alignment horizontal="center" vertical="top"/>
    </xf>
    <xf numFmtId="0" fontId="43" fillId="0" borderId="0" xfId="5" applyFont="1" applyAlignment="1">
      <alignment horizontal="center" vertical="top"/>
    </xf>
    <xf numFmtId="0" fontId="43" fillId="0" borderId="3" xfId="5" applyFont="1" applyBorder="1" applyAlignment="1">
      <alignment horizontal="center" vertical="top"/>
    </xf>
    <xf numFmtId="0" fontId="23" fillId="0" borderId="2" xfId="5" applyFont="1" applyBorder="1" applyAlignment="1" applyProtection="1">
      <alignment horizontal="left" vertical="top"/>
      <protection locked="0"/>
    </xf>
    <xf numFmtId="0" fontId="23" fillId="0" borderId="0" xfId="5" applyFont="1" applyAlignment="1" applyProtection="1">
      <alignment horizontal="left" vertical="top"/>
      <protection locked="0"/>
    </xf>
    <xf numFmtId="49" fontId="27" fillId="0" borderId="3" xfId="5" applyNumberFormat="1" applyFont="1" applyBorder="1" applyAlignment="1" applyProtection="1">
      <alignment horizontal="right" vertical="top"/>
      <protection locked="0"/>
    </xf>
    <xf numFmtId="0" fontId="42" fillId="0" borderId="5" xfId="5" applyFont="1" applyBorder="1" applyAlignment="1">
      <alignment horizontal="center" vertical="top"/>
    </xf>
    <xf numFmtId="0" fontId="42" fillId="0" borderId="6" xfId="5" applyFont="1" applyBorder="1" applyAlignment="1">
      <alignment horizontal="center" vertical="top"/>
    </xf>
    <xf numFmtId="0" fontId="42" fillId="0" borderId="7" xfId="5" applyFont="1" applyBorder="1" applyAlignment="1">
      <alignment horizontal="center" vertical="top"/>
    </xf>
    <xf numFmtId="0" fontId="34" fillId="0" borderId="30" xfId="5" applyFont="1" applyBorder="1" applyAlignment="1">
      <alignment horizontal="center" vertical="center"/>
    </xf>
    <xf numFmtId="0" fontId="34" fillId="0" borderId="156" xfId="5" applyFont="1" applyBorder="1" applyAlignment="1">
      <alignment horizontal="center" vertical="center"/>
    </xf>
    <xf numFmtId="0" fontId="34" fillId="0" borderId="157" xfId="5" applyFont="1" applyBorder="1" applyAlignment="1">
      <alignment horizontal="center" vertical="center"/>
    </xf>
    <xf numFmtId="43" fontId="44" fillId="0" borderId="58" xfId="1" applyFont="1" applyBorder="1"/>
    <xf numFmtId="0" fontId="23" fillId="4" borderId="59" xfId="5" applyFont="1" applyFill="1" applyBorder="1" applyAlignment="1">
      <alignment horizontal="left"/>
    </xf>
    <xf numFmtId="43" fontId="69" fillId="4" borderId="39" xfId="1" applyFont="1" applyFill="1" applyBorder="1"/>
    <xf numFmtId="43" fontId="69" fillId="4" borderId="58" xfId="1" applyFont="1" applyFill="1" applyBorder="1"/>
    <xf numFmtId="43" fontId="44" fillId="0" borderId="39" xfId="1" applyFont="1" applyBorder="1" applyProtection="1">
      <protection locked="0"/>
    </xf>
    <xf numFmtId="43" fontId="44" fillId="0" borderId="58" xfId="1" applyFont="1" applyBorder="1" applyProtection="1">
      <protection locked="0"/>
    </xf>
    <xf numFmtId="0" fontId="2" fillId="0" borderId="59" xfId="5" applyBorder="1" applyAlignment="1">
      <alignment wrapText="1"/>
    </xf>
    <xf numFmtId="0" fontId="23" fillId="4" borderId="59" xfId="5" applyFont="1" applyFill="1" applyBorder="1" applyAlignment="1">
      <alignment wrapText="1"/>
    </xf>
    <xf numFmtId="0" fontId="23" fillId="0" borderId="59" xfId="5" applyFont="1" applyBorder="1" applyAlignment="1">
      <alignment wrapText="1"/>
    </xf>
    <xf numFmtId="0" fontId="23" fillId="0" borderId="0" xfId="5" applyFont="1" applyAlignment="1">
      <alignment vertical="center"/>
    </xf>
    <xf numFmtId="49" fontId="27" fillId="0" borderId="0" xfId="5" applyNumberFormat="1" applyFont="1" applyBorder="1" applyAlignment="1" applyProtection="1">
      <alignment horizontal="right" vertical="top"/>
      <protection locked="0"/>
    </xf>
    <xf numFmtId="0" fontId="38" fillId="0" borderId="161" xfId="0" applyFont="1" applyBorder="1" applyAlignment="1">
      <alignment vertical="center"/>
    </xf>
    <xf numFmtId="0" fontId="38" fillId="0" borderId="0" xfId="0" applyFont="1" applyAlignment="1">
      <alignment vertical="center"/>
    </xf>
    <xf numFmtId="0" fontId="38" fillId="0" borderId="42" xfId="0" applyFont="1" applyBorder="1" applyAlignment="1">
      <alignment horizontal="right" vertical="center"/>
    </xf>
    <xf numFmtId="0" fontId="38" fillId="0" borderId="42" xfId="0" applyFont="1" applyBorder="1" applyAlignment="1">
      <alignment vertical="center"/>
    </xf>
    <xf numFmtId="0" fontId="38" fillId="7" borderId="70" xfId="0" applyFont="1" applyFill="1" applyBorder="1" applyAlignment="1">
      <alignment horizontal="justify" vertical="center" wrapText="1"/>
    </xf>
    <xf numFmtId="166" fontId="46" fillId="7" borderId="71" xfId="0" applyNumberFormat="1" applyFont="1" applyFill="1" applyBorder="1" applyAlignment="1">
      <alignment horizontal="right" vertical="center" wrapText="1"/>
    </xf>
    <xf numFmtId="0" fontId="38" fillId="7" borderId="72" xfId="0" applyFont="1" applyFill="1" applyBorder="1" applyAlignment="1">
      <alignment horizontal="justify" vertical="center" wrapText="1"/>
    </xf>
    <xf numFmtId="166" fontId="46" fillId="7" borderId="86" xfId="0" applyNumberFormat="1" applyFont="1" applyFill="1" applyBorder="1" applyAlignment="1">
      <alignment horizontal="right" vertical="center" wrapText="1"/>
    </xf>
    <xf numFmtId="0" fontId="38" fillId="7" borderId="74" xfId="0" applyFont="1" applyFill="1" applyBorder="1" applyAlignment="1">
      <alignment horizontal="justify" vertical="center" wrapText="1"/>
    </xf>
    <xf numFmtId="43" fontId="46" fillId="7" borderId="75" xfId="1" applyFont="1" applyFill="1" applyBorder="1" applyAlignment="1">
      <alignment horizontal="right" vertical="center" wrapText="1"/>
    </xf>
    <xf numFmtId="0" fontId="38" fillId="7" borderId="75" xfId="0" applyFont="1" applyFill="1" applyBorder="1" applyAlignment="1">
      <alignment horizontal="justify" vertical="center" wrapText="1"/>
    </xf>
    <xf numFmtId="166" fontId="46" fillId="7" borderId="75" xfId="0" applyNumberFormat="1" applyFont="1" applyFill="1" applyBorder="1" applyAlignment="1">
      <alignment horizontal="right" vertical="center" wrapText="1"/>
    </xf>
    <xf numFmtId="166" fontId="46" fillId="7" borderId="76" xfId="0" applyNumberFormat="1" applyFont="1" applyFill="1" applyBorder="1" applyAlignment="1">
      <alignment horizontal="right" vertical="center" wrapText="1"/>
    </xf>
    <xf numFmtId="0" fontId="46" fillId="4" borderId="74" xfId="0" applyFont="1" applyFill="1" applyBorder="1" applyAlignment="1">
      <alignment horizontal="justify" vertical="center" wrapText="1"/>
    </xf>
    <xf numFmtId="43" fontId="38" fillId="4" borderId="75" xfId="1" applyFont="1" applyFill="1" applyBorder="1" applyAlignment="1">
      <alignment horizontal="right" vertical="center" wrapText="1"/>
    </xf>
    <xf numFmtId="0" fontId="46" fillId="4" borderId="75" xfId="0" applyFont="1" applyFill="1" applyBorder="1" applyAlignment="1">
      <alignment horizontal="justify" vertical="center" wrapText="1"/>
    </xf>
    <xf numFmtId="43" fontId="38" fillId="4" borderId="76" xfId="1" applyFont="1" applyFill="1" applyBorder="1" applyAlignment="1">
      <alignment horizontal="right" vertical="center" wrapText="1"/>
    </xf>
    <xf numFmtId="0" fontId="46" fillId="7" borderId="74" xfId="0" applyFont="1" applyFill="1" applyBorder="1" applyAlignment="1">
      <alignment horizontal="justify" vertical="center" wrapText="1"/>
    </xf>
    <xf numFmtId="0" fontId="46" fillId="7" borderId="75" xfId="0" applyFont="1" applyFill="1" applyBorder="1" applyAlignment="1">
      <alignment horizontal="justify" vertical="center" wrapText="1"/>
    </xf>
    <xf numFmtId="0" fontId="46" fillId="4" borderId="74" xfId="0" applyFont="1" applyFill="1" applyBorder="1" applyAlignment="1">
      <alignment horizontal="left" vertical="center" wrapText="1"/>
    </xf>
    <xf numFmtId="0" fontId="50" fillId="7" borderId="66" xfId="0" applyFont="1" applyFill="1" applyBorder="1" applyAlignment="1">
      <alignment horizontal="justify" vertical="center" wrapText="1"/>
    </xf>
    <xf numFmtId="43" fontId="46" fillId="7" borderId="77" xfId="1" applyFont="1" applyFill="1" applyBorder="1" applyAlignment="1">
      <alignment horizontal="right" vertical="center" wrapText="1"/>
    </xf>
    <xf numFmtId="0" fontId="50" fillId="7" borderId="78" xfId="0" applyFont="1" applyFill="1" applyBorder="1" applyAlignment="1">
      <alignment horizontal="justify" vertical="center" wrapText="1"/>
    </xf>
    <xf numFmtId="43" fontId="46" fillId="7" borderId="73" xfId="1" applyFont="1" applyFill="1" applyBorder="1" applyAlignment="1">
      <alignment horizontal="right" vertical="center" wrapText="1"/>
    </xf>
    <xf numFmtId="0" fontId="38" fillId="4" borderId="66" xfId="0" applyFont="1" applyFill="1" applyBorder="1" applyAlignment="1">
      <alignment horizontal="justify" vertical="center" wrapText="1"/>
    </xf>
    <xf numFmtId="0" fontId="38" fillId="4" borderId="78" xfId="0" applyFont="1" applyFill="1" applyBorder="1" applyAlignment="1">
      <alignment horizontal="justify" vertical="center" wrapText="1"/>
    </xf>
    <xf numFmtId="0" fontId="50" fillId="7" borderId="161" xfId="0" applyFont="1" applyFill="1" applyBorder="1" applyAlignment="1">
      <alignment horizontal="left" vertical="center"/>
    </xf>
    <xf numFmtId="43" fontId="46" fillId="7" borderId="0" xfId="1" applyFont="1" applyFill="1" applyAlignment="1">
      <alignment horizontal="right" vertical="center" wrapText="1"/>
    </xf>
    <xf numFmtId="0" fontId="50" fillId="7" borderId="77" xfId="0" applyFont="1" applyFill="1" applyBorder="1" applyAlignment="1">
      <alignment horizontal="justify" vertical="center" wrapText="1"/>
    </xf>
    <xf numFmtId="0" fontId="38" fillId="7" borderId="87" xfId="0" applyFont="1" applyFill="1" applyBorder="1" applyAlignment="1">
      <alignment horizontal="justify" vertical="center" wrapText="1"/>
    </xf>
    <xf numFmtId="43" fontId="46" fillId="7" borderId="88" xfId="1" applyFont="1" applyFill="1" applyBorder="1" applyAlignment="1">
      <alignment horizontal="right" vertical="center" wrapText="1"/>
    </xf>
    <xf numFmtId="43" fontId="46" fillId="7" borderId="89" xfId="1" applyFont="1" applyFill="1" applyBorder="1" applyAlignment="1">
      <alignment horizontal="right" vertical="center" wrapText="1"/>
    </xf>
    <xf numFmtId="0" fontId="46" fillId="7" borderId="87" xfId="0" applyFont="1" applyFill="1" applyBorder="1" applyAlignment="1">
      <alignment horizontal="justify" vertical="center" wrapText="1"/>
    </xf>
    <xf numFmtId="0" fontId="46" fillId="7" borderId="90" xfId="0" applyFont="1" applyFill="1" applyBorder="1" applyAlignment="1">
      <alignment horizontal="justify" vertical="center" wrapText="1"/>
    </xf>
    <xf numFmtId="0" fontId="38" fillId="4" borderId="91" xfId="0" applyFont="1" applyFill="1" applyBorder="1" applyAlignment="1">
      <alignment horizontal="justify" vertical="center" wrapText="1"/>
    </xf>
    <xf numFmtId="43" fontId="38" fillId="4" borderId="91" xfId="1" applyFont="1" applyFill="1" applyBorder="1" applyAlignment="1">
      <alignment horizontal="right" vertical="center" wrapText="1"/>
    </xf>
    <xf numFmtId="43" fontId="38" fillId="4" borderId="92" xfId="1" applyFont="1" applyFill="1" applyBorder="1" applyAlignment="1">
      <alignment horizontal="right" vertical="center" wrapText="1"/>
    </xf>
    <xf numFmtId="0" fontId="38" fillId="4" borderId="93" xfId="0" applyFont="1" applyFill="1" applyBorder="1" applyAlignment="1">
      <alignment horizontal="justify" vertical="center" wrapText="1"/>
    </xf>
    <xf numFmtId="0" fontId="38" fillId="7" borderId="78" xfId="0" applyFont="1" applyFill="1" applyBorder="1" applyAlignment="1">
      <alignment horizontal="justify" vertical="center" wrapText="1"/>
    </xf>
    <xf numFmtId="0" fontId="50" fillId="0" borderId="66" xfId="0" applyFont="1" applyBorder="1" applyAlignment="1">
      <alignment horizontal="justify" vertical="center" wrapText="1"/>
    </xf>
    <xf numFmtId="43" fontId="46" fillId="0" borderId="77" xfId="1" applyFont="1" applyBorder="1" applyAlignment="1">
      <alignment horizontal="right" vertical="center" wrapText="1"/>
    </xf>
    <xf numFmtId="0" fontId="46" fillId="0" borderId="75" xfId="0" applyFont="1" applyBorder="1" applyAlignment="1">
      <alignment horizontal="justify" vertical="center" wrapText="1"/>
    </xf>
    <xf numFmtId="43" fontId="46" fillId="0" borderId="75" xfId="1" applyFont="1" applyBorder="1" applyAlignment="1" applyProtection="1">
      <alignment horizontal="right" vertical="center" wrapText="1"/>
      <protection locked="0"/>
    </xf>
    <xf numFmtId="0" fontId="50" fillId="7" borderId="94" xfId="0" applyFont="1" applyFill="1" applyBorder="1" applyAlignment="1">
      <alignment horizontal="justify" vertical="center" wrapText="1"/>
    </xf>
    <xf numFmtId="43" fontId="46" fillId="7" borderId="94" xfId="1" applyFont="1" applyFill="1" applyBorder="1" applyAlignment="1">
      <alignment horizontal="right" vertical="center" wrapText="1"/>
    </xf>
    <xf numFmtId="43" fontId="46" fillId="7" borderId="95" xfId="1" applyFont="1" applyFill="1" applyBorder="1" applyAlignment="1">
      <alignment horizontal="right" vertical="center" wrapText="1"/>
    </xf>
    <xf numFmtId="0" fontId="47" fillId="7" borderId="66" xfId="0" applyFont="1" applyFill="1" applyBorder="1" applyAlignment="1">
      <alignment horizontal="justify" vertical="center" wrapText="1"/>
    </xf>
    <xf numFmtId="43" fontId="33" fillId="7" borderId="77" xfId="1" applyFont="1" applyFill="1" applyBorder="1" applyAlignment="1">
      <alignment horizontal="right" vertical="center" wrapText="1"/>
    </xf>
    <xf numFmtId="0" fontId="47" fillId="7" borderId="78" xfId="0" applyFont="1" applyFill="1" applyBorder="1" applyAlignment="1">
      <alignment horizontal="justify" vertical="center" wrapText="1"/>
    </xf>
    <xf numFmtId="43" fontId="33" fillId="7" borderId="73" xfId="1" applyFont="1" applyFill="1" applyBorder="1" applyAlignment="1">
      <alignment horizontal="right" vertical="center" wrapText="1"/>
    </xf>
    <xf numFmtId="0" fontId="38" fillId="0" borderId="2" xfId="0" applyFont="1" applyBorder="1" applyAlignment="1">
      <alignment horizontal="center" vertical="center"/>
    </xf>
    <xf numFmtId="4" fontId="38" fillId="0" borderId="0" xfId="0" applyNumberFormat="1" applyFont="1" applyAlignment="1">
      <alignment horizontal="center" vertical="center"/>
    </xf>
    <xf numFmtId="4" fontId="38" fillId="0" borderId="3" xfId="0" applyNumberFormat="1" applyFont="1" applyBorder="1" applyAlignment="1">
      <alignment horizontal="center" vertical="center"/>
    </xf>
    <xf numFmtId="0" fontId="53" fillId="0" borderId="5" xfId="0" applyFont="1" applyBorder="1" applyAlignment="1">
      <alignment horizontal="left" vertical="center"/>
    </xf>
    <xf numFmtId="4" fontId="0" fillId="0" borderId="6" xfId="0" applyNumberFormat="1" applyBorder="1"/>
    <xf numFmtId="4" fontId="0" fillId="0" borderId="7" xfId="0" applyNumberFormat="1" applyBorder="1"/>
    <xf numFmtId="4" fontId="53" fillId="3" borderId="53" xfId="0" applyNumberFormat="1" applyFont="1" applyFill="1" applyBorder="1" applyAlignment="1">
      <alignment horizontal="center" vertical="center" wrapText="1"/>
    </xf>
    <xf numFmtId="4" fontId="53" fillId="3" borderId="50" xfId="0" applyNumberFormat="1" applyFont="1" applyFill="1" applyBorder="1" applyAlignment="1">
      <alignment horizontal="center" vertical="center" wrapText="1"/>
    </xf>
    <xf numFmtId="4" fontId="54" fillId="0" borderId="116" xfId="0" applyNumberFormat="1" applyFont="1" applyBorder="1" applyAlignment="1">
      <alignment vertical="center" wrapText="1"/>
    </xf>
    <xf numFmtId="4" fontId="54" fillId="0" borderId="118" xfId="0" applyNumberFormat="1" applyFont="1" applyBorder="1" applyAlignment="1">
      <alignment vertical="center" wrapText="1"/>
    </xf>
    <xf numFmtId="4" fontId="54" fillId="3" borderId="118" xfId="0" applyNumberFormat="1" applyFont="1" applyFill="1" applyBorder="1" applyAlignment="1">
      <alignment vertical="center" wrapText="1"/>
    </xf>
    <xf numFmtId="4" fontId="54" fillId="0" borderId="120" xfId="0" applyNumberFormat="1" applyFont="1" applyBorder="1" applyAlignment="1">
      <alignment vertical="center" wrapText="1"/>
    </xf>
    <xf numFmtId="4" fontId="53" fillId="3" borderId="47" xfId="0" applyNumberFormat="1" applyFont="1" applyFill="1" applyBorder="1" applyAlignment="1">
      <alignment horizontal="center" vertical="center" wrapText="1"/>
    </xf>
    <xf numFmtId="4" fontId="54" fillId="0" borderId="0" xfId="0" applyNumberFormat="1" applyFont="1"/>
    <xf numFmtId="4" fontId="53" fillId="3" borderId="55" xfId="0" applyNumberFormat="1" applyFont="1" applyFill="1" applyBorder="1" applyAlignment="1">
      <alignment horizontal="center" vertical="center"/>
    </xf>
    <xf numFmtId="4" fontId="53" fillId="3" borderId="50" xfId="0" applyNumberFormat="1" applyFont="1" applyFill="1" applyBorder="1" applyAlignment="1">
      <alignment horizontal="center" vertical="center"/>
    </xf>
    <xf numFmtId="4" fontId="54" fillId="0" borderId="116" xfId="0" applyNumberFormat="1" applyFont="1" applyBorder="1" applyAlignment="1">
      <alignment vertical="center"/>
    </xf>
    <xf numFmtId="4" fontId="54" fillId="0" borderId="118" xfId="0" applyNumberFormat="1" applyFont="1" applyBorder="1" applyAlignment="1">
      <alignment vertical="center"/>
    </xf>
    <xf numFmtId="4" fontId="54" fillId="8" borderId="118" xfId="0" applyNumberFormat="1" applyFont="1" applyFill="1" applyBorder="1" applyAlignment="1">
      <alignment vertical="center"/>
    </xf>
    <xf numFmtId="4" fontId="53" fillId="0" borderId="118" xfId="0" applyNumberFormat="1" applyFont="1" applyBorder="1" applyAlignment="1">
      <alignment vertical="center"/>
    </xf>
    <xf numFmtId="4" fontId="54" fillId="0" borderId="120" xfId="0" applyNumberFormat="1" applyFont="1" applyBorder="1" applyAlignment="1">
      <alignment vertical="center"/>
    </xf>
    <xf numFmtId="4" fontId="38" fillId="0" borderId="52" xfId="0" applyNumberFormat="1" applyFont="1" applyBorder="1" applyAlignment="1">
      <alignment horizontal="center" vertical="center"/>
    </xf>
    <xf numFmtId="4" fontId="38" fillId="0" borderId="50" xfId="0" applyNumberFormat="1" applyFont="1" applyBorder="1" applyAlignment="1">
      <alignment horizontal="center" vertical="center"/>
    </xf>
    <xf numFmtId="4" fontId="7" fillId="3" borderId="57" xfId="0" applyNumberFormat="1" applyFont="1" applyFill="1" applyBorder="1" applyAlignment="1">
      <alignment horizontal="center" vertical="center"/>
    </xf>
    <xf numFmtId="4" fontId="7" fillId="3" borderId="47" xfId="0" applyNumberFormat="1" applyFont="1" applyFill="1" applyBorder="1" applyAlignment="1">
      <alignment horizontal="center" vertical="center" wrapText="1"/>
    </xf>
    <xf numFmtId="4" fontId="7" fillId="3" borderId="47" xfId="0" applyNumberFormat="1" applyFont="1" applyFill="1" applyBorder="1" applyAlignment="1">
      <alignment horizontal="center" vertical="center"/>
    </xf>
    <xf numFmtId="4" fontId="45" fillId="0" borderId="113" xfId="0" applyNumberFormat="1" applyFont="1" applyBorder="1" applyAlignment="1">
      <alignment horizontal="right" vertical="center"/>
    </xf>
    <xf numFmtId="4" fontId="45" fillId="0" borderId="53" xfId="0" applyNumberFormat="1" applyFont="1" applyBorder="1" applyAlignment="1">
      <alignment horizontal="right" vertical="center"/>
    </xf>
    <xf numFmtId="4" fontId="45" fillId="3" borderId="113" xfId="0" applyNumberFormat="1" applyFont="1" applyFill="1" applyBorder="1" applyAlignment="1">
      <alignment horizontal="right" vertical="center"/>
    </xf>
    <xf numFmtId="4" fontId="45" fillId="3" borderId="53" xfId="0" applyNumberFormat="1" applyFont="1" applyFill="1" applyBorder="1" applyAlignment="1">
      <alignment horizontal="right" vertical="center"/>
    </xf>
    <xf numFmtId="4" fontId="45" fillId="0" borderId="114" xfId="0" applyNumberFormat="1" applyFont="1" applyBorder="1" applyAlignment="1">
      <alignment horizontal="right" vertical="center"/>
    </xf>
    <xf numFmtId="4" fontId="45" fillId="0" borderId="50" xfId="0" applyNumberFormat="1" applyFont="1" applyBorder="1" applyAlignment="1">
      <alignment horizontal="right" vertical="center"/>
    </xf>
    <xf numFmtId="0" fontId="20" fillId="0" borderId="50" xfId="0" applyFont="1" applyBorder="1" applyAlignment="1">
      <alignment horizontal="center" vertical="center"/>
    </xf>
    <xf numFmtId="0" fontId="20" fillId="0" borderId="50" xfId="0" applyFont="1" applyBorder="1" applyAlignment="1">
      <alignment horizontal="center" vertical="center" wrapText="1"/>
    </xf>
    <xf numFmtId="4" fontId="74" fillId="0" borderId="113" xfId="0" applyNumberFormat="1" applyFont="1" applyBorder="1" applyAlignment="1">
      <alignment horizontal="right" vertical="center"/>
    </xf>
    <xf numFmtId="4" fontId="74" fillId="0" borderId="53" xfId="0" applyNumberFormat="1" applyFont="1" applyBorder="1" applyAlignment="1">
      <alignment horizontal="right" vertical="center"/>
    </xf>
    <xf numFmtId="4" fontId="71" fillId="0" borderId="113" xfId="0" applyNumberFormat="1" applyFont="1" applyBorder="1" applyAlignment="1">
      <alignment horizontal="right" vertical="center"/>
    </xf>
    <xf numFmtId="4" fontId="71" fillId="0" borderId="53" xfId="0" applyNumberFormat="1" applyFont="1" applyBorder="1" applyAlignment="1">
      <alignment horizontal="right" vertical="center"/>
    </xf>
    <xf numFmtId="4" fontId="71" fillId="0" borderId="114" xfId="0" applyNumberFormat="1" applyFont="1" applyBorder="1" applyAlignment="1">
      <alignment horizontal="right" vertical="center"/>
    </xf>
    <xf numFmtId="4" fontId="71" fillId="0" borderId="50" xfId="0" applyNumberFormat="1" applyFont="1" applyBorder="1" applyAlignment="1">
      <alignment horizontal="right" vertical="center"/>
    </xf>
    <xf numFmtId="0" fontId="46" fillId="0" borderId="70" xfId="0" applyFont="1" applyBorder="1" applyAlignment="1">
      <alignment horizontal="justify" vertical="center" wrapText="1"/>
    </xf>
    <xf numFmtId="166" fontId="46" fillId="0" borderId="71" xfId="0" applyNumberFormat="1" applyFont="1" applyBorder="1" applyAlignment="1">
      <alignment horizontal="right" vertical="center" wrapText="1"/>
    </xf>
    <xf numFmtId="166" fontId="46" fillId="0" borderId="72" xfId="0" applyNumberFormat="1" applyFont="1" applyBorder="1" applyAlignment="1">
      <alignment horizontal="right" vertical="center" wrapText="1"/>
    </xf>
    <xf numFmtId="0" fontId="46" fillId="0" borderId="72" xfId="0" applyFont="1" applyBorder="1" applyAlignment="1">
      <alignment horizontal="right" vertical="center" wrapText="1"/>
    </xf>
    <xf numFmtId="166" fontId="46" fillId="0" borderId="73" xfId="0" applyNumberFormat="1" applyFont="1" applyBorder="1" applyAlignment="1">
      <alignment horizontal="right" vertical="center" wrapText="1"/>
    </xf>
    <xf numFmtId="0" fontId="38" fillId="0" borderId="74" xfId="0" applyFont="1" applyBorder="1" applyAlignment="1">
      <alignment horizontal="justify" vertical="center" wrapText="1"/>
    </xf>
    <xf numFmtId="0" fontId="46" fillId="0" borderId="74" xfId="0" applyFont="1" applyBorder="1" applyAlignment="1">
      <alignment horizontal="justify" vertical="center" wrapText="1"/>
    </xf>
    <xf numFmtId="0" fontId="46" fillId="0" borderId="74" xfId="0" applyFont="1" applyBorder="1" applyAlignment="1">
      <alignment horizontal="left" vertical="center" wrapText="1"/>
    </xf>
    <xf numFmtId="4" fontId="46" fillId="0" borderId="75" xfId="0" applyNumberFormat="1" applyFont="1" applyBorder="1" applyAlignment="1">
      <alignment horizontal="right" vertical="center" wrapText="1"/>
    </xf>
    <xf numFmtId="0" fontId="47" fillId="0" borderId="66" xfId="0" applyFont="1" applyBorder="1" applyAlignment="1">
      <alignment horizontal="justify" vertical="center" wrapText="1"/>
    </xf>
    <xf numFmtId="0" fontId="47" fillId="0" borderId="78" xfId="0" applyFont="1" applyBorder="1" applyAlignment="1">
      <alignment horizontal="right" vertical="center" wrapText="1"/>
    </xf>
    <xf numFmtId="43" fontId="71" fillId="0" borderId="167" xfId="1" applyFont="1" applyBorder="1" applyProtection="1">
      <protection locked="0"/>
    </xf>
    <xf numFmtId="43" fontId="44" fillId="0" borderId="168" xfId="1" applyFont="1" applyBorder="1" applyProtection="1"/>
    <xf numFmtId="43" fontId="44" fillId="0" borderId="3" xfId="1" applyFont="1" applyBorder="1" applyProtection="1"/>
    <xf numFmtId="43" fontId="69" fillId="4" borderId="169" xfId="1" applyFont="1" applyFill="1" applyBorder="1" applyProtection="1"/>
    <xf numFmtId="43" fontId="44" fillId="0" borderId="167" xfId="1" applyFont="1" applyBorder="1" applyProtection="1"/>
    <xf numFmtId="43" fontId="69" fillId="4" borderId="167" xfId="1" applyFont="1" applyFill="1" applyBorder="1" applyProtection="1"/>
    <xf numFmtId="43" fontId="71" fillId="0" borderId="170" xfId="1" applyFont="1" applyBorder="1" applyProtection="1">
      <protection locked="0"/>
    </xf>
    <xf numFmtId="0" fontId="0" fillId="0" borderId="171" xfId="0" applyBorder="1"/>
    <xf numFmtId="0" fontId="0" fillId="0" borderId="0" xfId="0" applyBorder="1" applyAlignment="1" applyProtection="1">
      <alignment horizontal="center" vertical="top" wrapText="1"/>
      <protection locked="0"/>
    </xf>
    <xf numFmtId="0" fontId="60" fillId="0" borderId="26" xfId="0" applyFont="1" applyBorder="1" applyAlignment="1">
      <alignment horizontal="center" vertical="center"/>
    </xf>
    <xf numFmtId="0" fontId="60" fillId="0" borderId="14" xfId="0" applyFont="1" applyBorder="1" applyAlignment="1">
      <alignment horizontal="center" vertical="center"/>
    </xf>
    <xf numFmtId="0" fontId="23" fillId="2" borderId="123" xfId="47" applyFont="1" applyFill="1" applyBorder="1" applyAlignment="1">
      <alignment horizontal="center" vertical="center" wrapText="1"/>
    </xf>
    <xf numFmtId="0" fontId="2" fillId="2" borderId="1" xfId="47" applyFill="1" applyBorder="1" applyAlignment="1">
      <alignment horizontal="center" vertical="center"/>
    </xf>
    <xf numFmtId="0" fontId="2" fillId="2" borderId="22" xfId="47" applyFill="1" applyBorder="1" applyAlignment="1">
      <alignment horizontal="center" vertical="center"/>
    </xf>
    <xf numFmtId="0" fontId="2" fillId="2" borderId="0" xfId="47" quotePrefix="1" applyFill="1" applyAlignment="1" applyProtection="1">
      <alignment horizontal="left"/>
      <protection locked="0"/>
    </xf>
    <xf numFmtId="0" fontId="27" fillId="2" borderId="0" xfId="47" applyFont="1" applyFill="1" applyAlignment="1" applyProtection="1">
      <alignment horizontal="left"/>
      <protection locked="0"/>
    </xf>
    <xf numFmtId="0" fontId="2" fillId="2" borderId="0" xfId="47" applyFill="1" applyAlignment="1">
      <alignment horizontal="center"/>
    </xf>
    <xf numFmtId="0" fontId="60" fillId="0" borderId="24" xfId="0" applyFont="1" applyBorder="1" applyAlignment="1">
      <alignment horizontal="center" vertical="center"/>
    </xf>
    <xf numFmtId="0" fontId="60" fillId="0" borderId="126" xfId="0" applyFont="1" applyBorder="1" applyAlignment="1">
      <alignment horizontal="center" vertical="center"/>
    </xf>
    <xf numFmtId="0" fontId="60" fillId="0" borderId="25" xfId="0" applyFont="1" applyBorder="1" applyAlignment="1">
      <alignment horizontal="center" vertical="center"/>
    </xf>
    <xf numFmtId="0" fontId="60" fillId="0" borderId="12" xfId="0" applyFont="1" applyBorder="1" applyAlignment="1">
      <alignment horizontal="center" vertical="center"/>
    </xf>
    <xf numFmtId="0" fontId="60" fillId="0" borderId="28" xfId="0" applyFont="1" applyBorder="1" applyAlignment="1">
      <alignment horizontal="center" vertical="center"/>
    </xf>
    <xf numFmtId="0" fontId="60" fillId="0" borderId="101" xfId="0" applyFont="1" applyBorder="1" applyAlignment="1">
      <alignment horizontal="center" vertical="center"/>
    </xf>
    <xf numFmtId="0" fontId="60" fillId="0" borderId="125" xfId="0" applyFont="1" applyBorder="1" applyAlignment="1">
      <alignment horizontal="center" vertical="center"/>
    </xf>
    <xf numFmtId="0" fontId="60" fillId="0" borderId="127" xfId="0" applyFont="1" applyBorder="1" applyAlignment="1">
      <alignment horizontal="center" vertical="center"/>
    </xf>
    <xf numFmtId="0" fontId="60" fillId="0" borderId="29" xfId="0" applyFont="1" applyBorder="1" applyAlignment="1">
      <alignment horizontal="center" vertical="center"/>
    </xf>
    <xf numFmtId="0" fontId="23" fillId="4" borderId="43" xfId="2" applyFont="1" applyFill="1" applyBorder="1" applyAlignment="1">
      <alignment horizontal="left" vertical="top" wrapText="1"/>
    </xf>
    <xf numFmtId="0" fontId="23" fillId="4" borderId="42" xfId="2" applyFont="1" applyFill="1" applyBorder="1" applyAlignment="1">
      <alignment horizontal="left" vertical="top" wrapText="1"/>
    </xf>
    <xf numFmtId="0" fontId="22" fillId="2" borderId="0" xfId="2" applyFont="1" applyFill="1" applyAlignment="1">
      <alignment horizontal="center" vertical="center"/>
    </xf>
    <xf numFmtId="44" fontId="43" fillId="2" borderId="123" xfId="4" applyFont="1" applyFill="1" applyBorder="1" applyAlignment="1" applyProtection="1">
      <alignment horizontal="center" wrapText="1"/>
    </xf>
    <xf numFmtId="44" fontId="43" fillId="2" borderId="1" xfId="4" applyFont="1" applyFill="1" applyBorder="1" applyAlignment="1" applyProtection="1">
      <alignment horizontal="center"/>
    </xf>
    <xf numFmtId="44" fontId="43" fillId="2" borderId="22" xfId="4" applyFont="1" applyFill="1" applyBorder="1" applyAlignment="1" applyProtection="1">
      <alignment horizontal="center"/>
    </xf>
    <xf numFmtId="0" fontId="23" fillId="2" borderId="24" xfId="2" applyFont="1" applyFill="1" applyBorder="1" applyAlignment="1">
      <alignment horizontal="center" vertical="center"/>
    </xf>
    <xf numFmtId="0" fontId="23" fillId="2" borderId="126" xfId="2" applyFont="1" applyFill="1" applyBorder="1" applyAlignment="1">
      <alignment horizontal="center" vertical="center"/>
    </xf>
    <xf numFmtId="0" fontId="23" fillId="2" borderId="125" xfId="2" applyFont="1" applyFill="1" applyBorder="1" applyAlignment="1">
      <alignment horizontal="center" vertical="center"/>
    </xf>
    <xf numFmtId="0" fontId="23" fillId="2" borderId="29" xfId="2" applyFont="1" applyFill="1" applyBorder="1" applyAlignment="1">
      <alignment horizontal="center" vertical="center"/>
    </xf>
    <xf numFmtId="0" fontId="23" fillId="2" borderId="127" xfId="2" applyFont="1" applyFill="1" applyBorder="1" applyAlignment="1">
      <alignment horizontal="center" vertical="center"/>
    </xf>
    <xf numFmtId="0" fontId="23" fillId="2" borderId="27" xfId="2" applyFont="1" applyFill="1" applyBorder="1" applyAlignment="1">
      <alignment horizontal="center" vertical="center"/>
    </xf>
    <xf numFmtId="0" fontId="23" fillId="2" borderId="28" xfId="2" applyFont="1" applyFill="1" applyBorder="1" applyAlignment="1">
      <alignment horizontal="center" vertical="center"/>
    </xf>
    <xf numFmtId="0" fontId="23" fillId="2" borderId="32" xfId="2" applyFont="1" applyFill="1" applyBorder="1" applyAlignment="1">
      <alignment horizontal="center" vertical="center"/>
    </xf>
    <xf numFmtId="0" fontId="23" fillId="4" borderId="43" xfId="2" applyFont="1" applyFill="1" applyBorder="1" applyAlignment="1">
      <alignment horizontal="center" vertical="top" wrapText="1"/>
    </xf>
    <xf numFmtId="0" fontId="23" fillId="4" borderId="42" xfId="2" applyFont="1" applyFill="1" applyBorder="1" applyAlignment="1">
      <alignment horizontal="center" vertical="top" wrapText="1"/>
    </xf>
    <xf numFmtId="0" fontId="23" fillId="4" borderId="43" xfId="2" applyFont="1" applyFill="1" applyBorder="1" applyAlignment="1">
      <alignment horizontal="left" vertical="center" wrapText="1"/>
    </xf>
    <xf numFmtId="0" fontId="23" fillId="4" borderId="42" xfId="2" applyFont="1" applyFill="1" applyBorder="1" applyAlignment="1">
      <alignment horizontal="left" vertical="center" wrapText="1"/>
    </xf>
    <xf numFmtId="0" fontId="23" fillId="0" borderId="43" xfId="2" applyFont="1" applyBorder="1" applyAlignment="1">
      <alignment horizontal="left" vertical="top" wrapText="1"/>
    </xf>
    <xf numFmtId="0" fontId="23" fillId="0" borderId="42" xfId="2" applyFont="1" applyBorder="1" applyAlignment="1">
      <alignment horizontal="left" vertical="top" wrapText="1"/>
    </xf>
    <xf numFmtId="0" fontId="23" fillId="2" borderId="123" xfId="40" applyFont="1" applyFill="1" applyBorder="1" applyAlignment="1">
      <alignment horizontal="center" wrapText="1"/>
    </xf>
    <xf numFmtId="0" fontId="23" fillId="2" borderId="1" xfId="40" applyFont="1" applyFill="1" applyBorder="1" applyAlignment="1">
      <alignment horizontal="center"/>
    </xf>
    <xf numFmtId="0" fontId="23" fillId="2" borderId="22" xfId="40" applyFont="1" applyFill="1" applyBorder="1" applyAlignment="1">
      <alignment horizontal="center"/>
    </xf>
    <xf numFmtId="0" fontId="2" fillId="2" borderId="0" xfId="40" applyFill="1" applyAlignment="1">
      <alignment horizontal="center"/>
    </xf>
    <xf numFmtId="0" fontId="23" fillId="2" borderId="0" xfId="0" applyFont="1" applyFill="1" applyAlignment="1">
      <alignment horizontal="center" vertical="center"/>
    </xf>
    <xf numFmtId="0" fontId="43" fillId="2" borderId="123" xfId="5" applyFont="1" applyFill="1" applyBorder="1" applyAlignment="1">
      <alignment horizontal="center" wrapText="1"/>
    </xf>
    <xf numFmtId="0" fontId="43" fillId="2" borderId="1" xfId="5" applyFont="1" applyFill="1" applyBorder="1" applyAlignment="1">
      <alignment horizontal="center"/>
    </xf>
    <xf numFmtId="0" fontId="43" fillId="2" borderId="22" xfId="5" applyFont="1" applyFill="1" applyBorder="1" applyAlignment="1">
      <alignment horizontal="center"/>
    </xf>
    <xf numFmtId="0" fontId="2" fillId="2" borderId="0" xfId="5" applyFill="1" applyAlignment="1">
      <alignment horizontal="center"/>
    </xf>
    <xf numFmtId="0" fontId="23" fillId="2" borderId="0" xfId="5" applyFont="1" applyFill="1" applyAlignment="1">
      <alignment horizontal="center" vertical="center"/>
    </xf>
    <xf numFmtId="0" fontId="40" fillId="4" borderId="2" xfId="7" applyFont="1" applyFill="1" applyBorder="1" applyAlignment="1">
      <alignment horizontal="left"/>
    </xf>
    <xf numFmtId="0" fontId="40" fillId="4" borderId="0" xfId="7" applyFont="1" applyFill="1" applyAlignment="1">
      <alignment horizontal="left"/>
    </xf>
    <xf numFmtId="0" fontId="40" fillId="4" borderId="2" xfId="7" applyFont="1" applyFill="1" applyBorder="1" applyAlignment="1">
      <alignment horizontal="center"/>
    </xf>
    <xf numFmtId="0" fontId="40" fillId="4" borderId="0" xfId="7" applyFont="1" applyFill="1" applyAlignment="1">
      <alignment horizontal="center"/>
    </xf>
    <xf numFmtId="0" fontId="40" fillId="0" borderId="2" xfId="7" applyFont="1" applyBorder="1" applyAlignment="1">
      <alignment horizontal="center"/>
    </xf>
    <xf numFmtId="0" fontId="40" fillId="0" borderId="42" xfId="7" applyFont="1" applyBorder="1" applyAlignment="1">
      <alignment horizontal="center"/>
    </xf>
    <xf numFmtId="0" fontId="25" fillId="0" borderId="123" xfId="7" applyFont="1" applyBorder="1" applyAlignment="1">
      <alignment horizontal="center" wrapText="1"/>
    </xf>
    <xf numFmtId="0" fontId="25" fillId="0" borderId="1" xfId="7" applyFont="1" applyBorder="1" applyAlignment="1">
      <alignment horizontal="center"/>
    </xf>
    <xf numFmtId="0" fontId="25" fillId="0" borderId="22" xfId="7" applyFont="1" applyBorder="1" applyAlignment="1">
      <alignment horizontal="center"/>
    </xf>
    <xf numFmtId="0" fontId="11" fillId="0" borderId="0" xfId="7" applyFont="1" applyAlignment="1" applyProtection="1">
      <alignment horizontal="center"/>
      <protection locked="0"/>
    </xf>
    <xf numFmtId="0" fontId="11" fillId="0" borderId="3" xfId="7" applyFont="1" applyBorder="1" applyAlignment="1" applyProtection="1">
      <alignment horizontal="center"/>
      <protection locked="0"/>
    </xf>
    <xf numFmtId="0" fontId="40" fillId="0" borderId="123" xfId="7" applyFont="1" applyBorder="1" applyAlignment="1">
      <alignment horizontal="center" vertical="center" wrapText="1"/>
    </xf>
    <xf numFmtId="0" fontId="40" fillId="0" borderId="22" xfId="7" applyFont="1" applyBorder="1" applyAlignment="1">
      <alignment horizontal="center" vertical="center" wrapText="1"/>
    </xf>
    <xf numFmtId="0" fontId="40" fillId="0" borderId="5" xfId="7" applyFont="1" applyBorder="1" applyAlignment="1">
      <alignment horizontal="center" vertical="center" wrapText="1"/>
    </xf>
    <xf numFmtId="0" fontId="40" fillId="0" borderId="7" xfId="7" applyFont="1" applyBorder="1" applyAlignment="1">
      <alignment horizontal="center" vertical="center" wrapText="1"/>
    </xf>
    <xf numFmtId="0" fontId="40" fillId="0" borderId="24" xfId="7" applyFont="1" applyBorder="1" applyAlignment="1">
      <alignment horizontal="center" vertical="center" wrapText="1"/>
    </xf>
    <xf numFmtId="0" fontId="40" fillId="0" borderId="126" xfId="7" applyFont="1" applyBorder="1" applyAlignment="1">
      <alignment horizontal="center" vertical="center" wrapText="1"/>
    </xf>
    <xf numFmtId="0" fontId="40" fillId="0" borderId="25" xfId="7" applyFont="1" applyBorder="1" applyAlignment="1">
      <alignment horizontal="center" vertical="center" wrapText="1"/>
    </xf>
    <xf numFmtId="0" fontId="40" fillId="0" borderId="12" xfId="7" applyFont="1" applyBorder="1" applyAlignment="1">
      <alignment horizontal="center" vertical="center" wrapText="1"/>
    </xf>
    <xf numFmtId="0" fontId="40" fillId="0" borderId="26" xfId="7" applyFont="1" applyBorder="1" applyAlignment="1">
      <alignment horizontal="center" vertical="center" wrapText="1"/>
    </xf>
    <xf numFmtId="0" fontId="40" fillId="0" borderId="14" xfId="7" applyFont="1" applyBorder="1" applyAlignment="1">
      <alignment horizontal="center" vertical="center" wrapText="1"/>
    </xf>
    <xf numFmtId="0" fontId="32" fillId="0" borderId="0" xfId="5" applyFont="1" applyAlignment="1">
      <alignment horizontal="center" vertical="center"/>
    </xf>
    <xf numFmtId="0" fontId="67" fillId="2" borderId="123" xfId="5" applyFont="1" applyFill="1" applyBorder="1" applyAlignment="1">
      <alignment horizontal="center"/>
    </xf>
    <xf numFmtId="0" fontId="67" fillId="2" borderId="1" xfId="5" applyFont="1" applyFill="1" applyBorder="1" applyAlignment="1">
      <alignment horizontal="center"/>
    </xf>
    <xf numFmtId="0" fontId="67" fillId="2" borderId="22" xfId="5" applyFont="1" applyFill="1" applyBorder="1" applyAlignment="1">
      <alignment horizontal="center"/>
    </xf>
    <xf numFmtId="0" fontId="67" fillId="2" borderId="2" xfId="5" applyFont="1" applyFill="1" applyBorder="1" applyAlignment="1">
      <alignment horizontal="center"/>
    </xf>
    <xf numFmtId="0" fontId="67" fillId="2" borderId="0" xfId="5" applyFont="1" applyFill="1" applyAlignment="1">
      <alignment horizontal="center"/>
    </xf>
    <xf numFmtId="0" fontId="67" fillId="2" borderId="3" xfId="5" applyFont="1" applyFill="1" applyBorder="1" applyAlignment="1">
      <alignment horizontal="center"/>
    </xf>
    <xf numFmtId="0" fontId="2" fillId="2" borderId="2" xfId="5" applyFill="1" applyBorder="1" applyAlignment="1">
      <alignment horizontal="center"/>
    </xf>
    <xf numFmtId="0" fontId="2" fillId="2" borderId="3" xfId="5" applyFill="1" applyBorder="1" applyAlignment="1">
      <alignment horizontal="center"/>
    </xf>
    <xf numFmtId="0" fontId="23" fillId="0" borderId="2" xfId="5" applyFont="1" applyBorder="1" applyAlignment="1" applyProtection="1">
      <alignment horizontal="left"/>
      <protection locked="0"/>
    </xf>
    <xf numFmtId="0" fontId="23" fillId="0" borderId="0" xfId="5" applyFont="1" applyAlignment="1" applyProtection="1">
      <alignment horizontal="left"/>
      <protection locked="0"/>
    </xf>
    <xf numFmtId="0" fontId="37" fillId="2" borderId="31" xfId="5" applyFont="1" applyFill="1" applyBorder="1" applyAlignment="1">
      <alignment horizontal="center" vertical="center"/>
    </xf>
    <xf numFmtId="0" fontId="43" fillId="0" borderId="123" xfId="5" applyFont="1" applyBorder="1" applyAlignment="1">
      <alignment horizontal="center" wrapText="1"/>
    </xf>
    <xf numFmtId="0" fontId="43" fillId="0" borderId="1" xfId="5" applyFont="1" applyBorder="1" applyAlignment="1">
      <alignment horizontal="center"/>
    </xf>
    <xf numFmtId="0" fontId="43" fillId="0" borderId="22" xfId="5" applyFont="1" applyBorder="1" applyAlignment="1">
      <alignment horizontal="center"/>
    </xf>
    <xf numFmtId="0" fontId="5" fillId="0" borderId="0" xfId="0" applyFont="1" applyAlignment="1">
      <alignment horizontal="center" wrapText="1"/>
    </xf>
    <xf numFmtId="0" fontId="21" fillId="0" borderId="1" xfId="0" applyFont="1" applyBorder="1" applyAlignment="1">
      <alignment horizontal="center" wrapText="1"/>
    </xf>
    <xf numFmtId="0" fontId="21" fillId="0" borderId="0" xfId="0" applyFont="1" applyAlignment="1">
      <alignment horizontal="center" wrapText="1"/>
    </xf>
    <xf numFmtId="0" fontId="24" fillId="2" borderId="105" xfId="42" applyFont="1" applyFill="1" applyBorder="1" applyAlignment="1">
      <alignment horizontal="center" vertical="center"/>
    </xf>
    <xf numFmtId="0" fontId="24" fillId="2" borderId="65" xfId="42" applyFont="1" applyFill="1" applyBorder="1" applyAlignment="1">
      <alignment horizontal="center" vertical="center"/>
    </xf>
    <xf numFmtId="0" fontId="24" fillId="2" borderId="103" xfId="42" applyFont="1" applyFill="1" applyBorder="1" applyAlignment="1">
      <alignment horizontal="center" vertical="center"/>
    </xf>
    <xf numFmtId="0" fontId="29" fillId="2" borderId="102" xfId="42" applyFont="1" applyFill="1" applyBorder="1" applyAlignment="1">
      <alignment horizontal="center" vertical="center"/>
    </xf>
    <xf numFmtId="0" fontId="29" fillId="2" borderId="103" xfId="42" applyFont="1" applyFill="1" applyBorder="1" applyAlignment="1">
      <alignment horizontal="center" vertical="center"/>
    </xf>
    <xf numFmtId="0" fontId="29" fillId="2" borderId="104" xfId="42" applyFont="1" applyFill="1" applyBorder="1" applyAlignment="1">
      <alignment horizontal="center" vertical="center"/>
    </xf>
    <xf numFmtId="0" fontId="52" fillId="2" borderId="15" xfId="42" applyFont="1" applyFill="1" applyBorder="1" applyAlignment="1">
      <alignment horizontal="center" vertical="center"/>
    </xf>
    <xf numFmtId="0" fontId="52" fillId="2" borderId="107" xfId="42" applyFont="1" applyFill="1" applyBorder="1" applyAlignment="1">
      <alignment horizontal="center" vertical="center"/>
    </xf>
    <xf numFmtId="0" fontId="52" fillId="2" borderId="0" xfId="42" applyFont="1" applyFill="1" applyAlignment="1">
      <alignment horizontal="center" vertical="center"/>
    </xf>
    <xf numFmtId="0" fontId="51" fillId="0" borderId="0" xfId="42" applyFont="1" applyAlignment="1">
      <alignment horizontal="center"/>
    </xf>
    <xf numFmtId="49" fontId="24" fillId="2" borderId="36" xfId="42" applyNumberFormat="1" applyFont="1" applyFill="1" applyBorder="1" applyAlignment="1">
      <alignment horizontal="center" vertical="center"/>
    </xf>
    <xf numFmtId="49" fontId="24" fillId="2" borderId="100" xfId="42" applyNumberFormat="1" applyFont="1" applyFill="1" applyBorder="1" applyAlignment="1">
      <alignment horizontal="center" vertical="center"/>
    </xf>
    <xf numFmtId="49" fontId="24" fillId="2" borderId="101" xfId="42" applyNumberFormat="1" applyFont="1" applyFill="1" applyBorder="1" applyAlignment="1">
      <alignment horizontal="center" vertical="center"/>
    </xf>
    <xf numFmtId="0" fontId="52" fillId="2" borderId="60" xfId="42" applyFont="1" applyFill="1" applyBorder="1" applyAlignment="1">
      <alignment horizontal="center" vertical="center" wrapText="1"/>
    </xf>
    <xf numFmtId="0" fontId="52" fillId="2" borderId="61" xfId="42" applyFont="1" applyFill="1" applyBorder="1" applyAlignment="1">
      <alignment horizontal="center" vertical="center" wrapText="1"/>
    </xf>
    <xf numFmtId="0" fontId="52" fillId="2" borderId="62" xfId="42" applyFont="1" applyFill="1" applyBorder="1" applyAlignment="1">
      <alignment horizontal="center" vertical="center" wrapText="1"/>
    </xf>
    <xf numFmtId="0" fontId="52" fillId="2" borderId="2" xfId="42" applyFont="1" applyFill="1" applyBorder="1" applyAlignment="1">
      <alignment horizontal="center" vertical="center" wrapText="1"/>
    </xf>
    <xf numFmtId="0" fontId="52" fillId="2" borderId="0" xfId="42" applyFont="1" applyFill="1" applyBorder="1" applyAlignment="1">
      <alignment horizontal="center" vertical="center" wrapText="1"/>
    </xf>
    <xf numFmtId="0" fontId="52" fillId="2" borderId="3" xfId="42" applyFont="1" applyFill="1" applyBorder="1" applyAlignment="1">
      <alignment horizontal="center" vertical="center" wrapText="1"/>
    </xf>
    <xf numFmtId="0" fontId="30" fillId="2" borderId="2" xfId="42" applyFont="1" applyFill="1" applyBorder="1" applyAlignment="1">
      <alignment horizontal="center" vertical="center" wrapText="1"/>
    </xf>
    <xf numFmtId="0" fontId="30" fillId="2" borderId="0" xfId="42" applyFont="1" applyFill="1" applyBorder="1" applyAlignment="1">
      <alignment horizontal="center" vertical="center" wrapText="1"/>
    </xf>
    <xf numFmtId="0" fontId="30" fillId="2" borderId="3" xfId="42" applyFont="1" applyFill="1" applyBorder="1" applyAlignment="1">
      <alignment horizontal="center" vertical="center" wrapText="1"/>
    </xf>
    <xf numFmtId="0" fontId="52" fillId="2" borderId="0" xfId="42" applyFont="1" applyFill="1" applyBorder="1" applyAlignment="1">
      <alignment horizontal="center" vertical="center"/>
    </xf>
    <xf numFmtId="0" fontId="52" fillId="2" borderId="3" xfId="42" applyFont="1" applyFill="1" applyBorder="1" applyAlignment="1">
      <alignment horizontal="center" vertical="center"/>
    </xf>
    <xf numFmtId="0" fontId="52" fillId="2" borderId="16" xfId="42" applyFont="1" applyFill="1" applyBorder="1" applyAlignment="1">
      <alignment horizontal="center" vertical="center" wrapText="1"/>
    </xf>
    <xf numFmtId="0" fontId="52" fillId="2" borderId="4" xfId="42" applyFont="1" applyFill="1" applyBorder="1" applyAlignment="1">
      <alignment horizontal="center" vertical="center" wrapText="1"/>
    </xf>
    <xf numFmtId="0" fontId="52" fillId="2" borderId="96" xfId="42" applyFont="1" applyFill="1" applyBorder="1" applyAlignment="1">
      <alignment horizontal="center" vertical="center" wrapText="1"/>
    </xf>
    <xf numFmtId="0" fontId="52" fillId="2" borderId="98" xfId="42" applyFont="1" applyFill="1" applyBorder="1" applyAlignment="1">
      <alignment horizontal="center" vertical="center" wrapText="1"/>
    </xf>
    <xf numFmtId="0" fontId="52" fillId="2" borderId="97" xfId="42" applyFont="1" applyFill="1" applyBorder="1" applyAlignment="1">
      <alignment horizontal="center" vertical="center" wrapText="1"/>
    </xf>
    <xf numFmtId="0" fontId="52" fillId="2" borderId="99" xfId="42" applyFont="1" applyFill="1" applyBorder="1" applyAlignment="1">
      <alignment horizontal="center" vertical="center" wrapText="1"/>
    </xf>
    <xf numFmtId="0" fontId="26" fillId="4" borderId="8" xfId="42" applyFont="1" applyFill="1" applyBorder="1" applyAlignment="1">
      <alignment horizontal="center" vertical="center"/>
    </xf>
    <xf numFmtId="0" fontId="26" fillId="4" borderId="31" xfId="42" applyFont="1" applyFill="1" applyBorder="1" applyAlignment="1">
      <alignment horizontal="center" vertical="center"/>
    </xf>
    <xf numFmtId="0" fontId="26" fillId="4" borderId="45" xfId="42" applyFont="1" applyFill="1" applyBorder="1" applyAlignment="1">
      <alignment horizontal="center" vertical="center"/>
    </xf>
    <xf numFmtId="0" fontId="26" fillId="2" borderId="105" xfId="42" applyFont="1" applyFill="1" applyBorder="1" applyAlignment="1">
      <alignment horizontal="center" vertical="center"/>
    </xf>
    <xf numFmtId="0" fontId="26" fillId="2" borderId="65" xfId="42" applyFont="1" applyFill="1" applyBorder="1" applyAlignment="1">
      <alignment horizontal="center" vertical="center"/>
    </xf>
    <xf numFmtId="0" fontId="26" fillId="2" borderId="103" xfId="42" applyFont="1" applyFill="1" applyBorder="1" applyAlignment="1">
      <alignment horizontal="center" vertical="center"/>
    </xf>
    <xf numFmtId="0" fontId="52" fillId="2" borderId="111" xfId="42" applyFont="1" applyFill="1" applyBorder="1" applyAlignment="1">
      <alignment horizontal="center" vertical="center"/>
    </xf>
    <xf numFmtId="49" fontId="26" fillId="2" borderId="36" xfId="42" applyNumberFormat="1" applyFont="1" applyFill="1" applyBorder="1" applyAlignment="1">
      <alignment horizontal="center" vertical="center"/>
    </xf>
    <xf numFmtId="49" fontId="26" fillId="2" borderId="100" xfId="42" applyNumberFormat="1" applyFont="1" applyFill="1" applyBorder="1" applyAlignment="1">
      <alignment horizontal="center" vertical="center"/>
    </xf>
    <xf numFmtId="49" fontId="26" fillId="2" borderId="101" xfId="42" applyNumberFormat="1" applyFont="1" applyFill="1" applyBorder="1" applyAlignment="1">
      <alignment horizontal="center" vertical="center"/>
    </xf>
    <xf numFmtId="0" fontId="52" fillId="2" borderId="109" xfId="42" applyFont="1" applyFill="1" applyBorder="1" applyAlignment="1">
      <alignment horizontal="center" vertical="center" wrapText="1"/>
    </xf>
    <xf numFmtId="0" fontId="52" fillId="2" borderId="110" xfId="42" applyFont="1" applyFill="1" applyBorder="1" applyAlignment="1">
      <alignment horizontal="center" vertical="center" wrapText="1"/>
    </xf>
    <xf numFmtId="0" fontId="52" fillId="2" borderId="7" xfId="42" applyFont="1" applyFill="1" applyBorder="1" applyAlignment="1">
      <alignment horizontal="center" vertical="center" wrapText="1"/>
    </xf>
    <xf numFmtId="0" fontId="48" fillId="7" borderId="0" xfId="0" applyFont="1" applyFill="1" applyAlignment="1" applyProtection="1">
      <alignment horizontal="left" vertical="center" indent="1"/>
      <protection locked="0"/>
    </xf>
    <xf numFmtId="0" fontId="0" fillId="7" borderId="0" xfId="0" applyFill="1" applyAlignment="1" applyProtection="1">
      <alignment horizontal="left" vertical="center" wrapText="1" indent="1"/>
      <protection locked="0"/>
    </xf>
    <xf numFmtId="0" fontId="49" fillId="7" borderId="0" xfId="0" applyFont="1" applyFill="1" applyAlignment="1" applyProtection="1">
      <alignment horizontal="center" vertical="center"/>
      <protection locked="0"/>
    </xf>
    <xf numFmtId="0" fontId="72" fillId="0" borderId="158" xfId="0" applyFont="1" applyBorder="1" applyAlignment="1" applyProtection="1">
      <alignment horizontal="center" vertical="center" wrapText="1"/>
      <protection locked="0"/>
    </xf>
    <xf numFmtId="0" fontId="72" fillId="0" borderId="159" xfId="0" applyFont="1" applyBorder="1" applyAlignment="1" applyProtection="1">
      <alignment horizontal="center" vertical="center"/>
      <protection locked="0"/>
    </xf>
    <xf numFmtId="0" fontId="72" fillId="0" borderId="160" xfId="0" applyFont="1" applyBorder="1" applyAlignment="1" applyProtection="1">
      <alignment horizontal="center" vertical="center"/>
      <protection locked="0"/>
    </xf>
    <xf numFmtId="0" fontId="38" fillId="0" borderId="63" xfId="0" applyFont="1" applyBorder="1" applyAlignment="1">
      <alignment horizontal="center" vertical="center"/>
    </xf>
    <xf numFmtId="0" fontId="38" fillId="0" borderId="83" xfId="0" applyFont="1" applyBorder="1" applyAlignment="1">
      <alignment horizontal="center" vertical="center"/>
    </xf>
    <xf numFmtId="0" fontId="38" fillId="0" borderId="84" xfId="0" applyFont="1" applyBorder="1" applyAlignment="1">
      <alignment horizontal="center" vertical="center"/>
    </xf>
    <xf numFmtId="0" fontId="38" fillId="7" borderId="71" xfId="0" applyFont="1" applyFill="1" applyBorder="1" applyAlignment="1">
      <alignment horizontal="center" vertical="center" wrapText="1"/>
    </xf>
    <xf numFmtId="0" fontId="38" fillId="7" borderId="77" xfId="0" applyFont="1" applyFill="1" applyBorder="1" applyAlignment="1">
      <alignment horizontal="center" vertical="center"/>
    </xf>
    <xf numFmtId="0" fontId="38" fillId="7" borderId="68" xfId="0" applyFont="1" applyFill="1" applyBorder="1" applyAlignment="1">
      <alignment horizontal="center" vertical="center"/>
    </xf>
    <xf numFmtId="0" fontId="38" fillId="7" borderId="70" xfId="0" applyFont="1" applyFill="1" applyBorder="1" applyAlignment="1">
      <alignment horizontal="left" vertical="center"/>
    </xf>
    <xf numFmtId="0" fontId="38" fillId="7" borderId="66" xfId="0" applyFont="1" applyFill="1" applyBorder="1" applyAlignment="1">
      <alignment horizontal="left" vertical="center"/>
    </xf>
    <xf numFmtId="0" fontId="38" fillId="7" borderId="67" xfId="0" applyFont="1" applyFill="1" applyBorder="1" applyAlignment="1">
      <alignment horizontal="left" vertical="center"/>
    </xf>
    <xf numFmtId="0" fontId="38" fillId="7" borderId="72" xfId="0" applyFont="1" applyFill="1" applyBorder="1" applyAlignment="1">
      <alignment horizontal="left" vertical="center"/>
    </xf>
    <xf numFmtId="0" fontId="38" fillId="7" borderId="78" xfId="0" applyFont="1" applyFill="1" applyBorder="1" applyAlignment="1">
      <alignment horizontal="left" vertical="center"/>
    </xf>
    <xf numFmtId="0" fontId="38" fillId="7" borderId="85" xfId="0" applyFont="1" applyFill="1" applyBorder="1" applyAlignment="1">
      <alignment horizontal="left" vertical="center"/>
    </xf>
    <xf numFmtId="0" fontId="38" fillId="0" borderId="123" xfId="0" applyFont="1" applyBorder="1" applyAlignment="1" applyProtection="1">
      <alignment horizontal="center" vertical="center"/>
      <protection locked="0"/>
    </xf>
    <xf numFmtId="0" fontId="38" fillId="0" borderId="61" xfId="0" applyFont="1" applyBorder="1" applyAlignment="1" applyProtection="1">
      <alignment horizontal="center" vertical="center"/>
      <protection locked="0"/>
    </xf>
    <xf numFmtId="0" fontId="38" fillId="0" borderId="62" xfId="0" applyFont="1" applyBorder="1" applyAlignment="1" applyProtection="1">
      <alignment horizontal="center" vertical="center"/>
      <protection locked="0"/>
    </xf>
    <xf numFmtId="0" fontId="38" fillId="0" borderId="2" xfId="0" applyFont="1" applyBorder="1" applyAlignment="1">
      <alignment horizontal="center" vertical="center"/>
    </xf>
    <xf numFmtId="0" fontId="38" fillId="0" borderId="0" xfId="0" applyFont="1" applyAlignment="1">
      <alignment horizontal="center" vertical="center"/>
    </xf>
    <xf numFmtId="0" fontId="38" fillId="0" borderId="3" xfId="0" applyFont="1" applyBorder="1" applyAlignment="1">
      <alignment horizontal="center" vertical="center"/>
    </xf>
    <xf numFmtId="4" fontId="53" fillId="0" borderId="121" xfId="0" applyNumberFormat="1" applyFont="1" applyBorder="1" applyAlignment="1">
      <alignment vertical="center"/>
    </xf>
    <xf numFmtId="4" fontId="53" fillId="0" borderId="122" xfId="0" applyNumberFormat="1" applyFont="1" applyBorder="1" applyAlignment="1">
      <alignment vertical="center"/>
    </xf>
    <xf numFmtId="0" fontId="53" fillId="3" borderId="56" xfId="0" applyFont="1" applyFill="1" applyBorder="1" applyAlignment="1">
      <alignment vertical="center"/>
    </xf>
    <xf numFmtId="0" fontId="53" fillId="3" borderId="55" xfId="0" applyFont="1" applyFill="1" applyBorder="1" applyAlignment="1">
      <alignment vertical="center"/>
    </xf>
    <xf numFmtId="0" fontId="53" fillId="3" borderId="51" xfId="0" applyFont="1" applyFill="1" applyBorder="1" applyAlignment="1">
      <alignment vertical="center"/>
    </xf>
    <xf numFmtId="0" fontId="53" fillId="3" borderId="50" xfId="0" applyFont="1" applyFill="1" applyBorder="1" applyAlignment="1">
      <alignment vertical="center"/>
    </xf>
    <xf numFmtId="4" fontId="53" fillId="3" borderId="112" xfId="0" applyNumberFormat="1" applyFont="1" applyFill="1" applyBorder="1" applyAlignment="1">
      <alignment horizontal="center" vertical="center"/>
    </xf>
    <xf numFmtId="4" fontId="53" fillId="3" borderId="114" xfId="0" applyNumberFormat="1" applyFont="1" applyFill="1" applyBorder="1" applyAlignment="1">
      <alignment horizontal="center" vertical="center"/>
    </xf>
    <xf numFmtId="0" fontId="54" fillId="0" borderId="115" xfId="0" applyFont="1" applyBorder="1" applyAlignment="1">
      <alignment vertical="center"/>
    </xf>
    <xf numFmtId="0" fontId="54" fillId="0" borderId="116" xfId="0" applyFont="1" applyBorder="1" applyAlignment="1">
      <alignment vertical="center"/>
    </xf>
    <xf numFmtId="0" fontId="53" fillId="0" borderId="117" xfId="0" applyFont="1" applyBorder="1" applyAlignment="1">
      <alignment vertical="center"/>
    </xf>
    <xf numFmtId="0" fontId="53" fillId="0" borderId="119" xfId="0" applyFont="1" applyBorder="1" applyAlignment="1">
      <alignment vertical="center"/>
    </xf>
    <xf numFmtId="0" fontId="53" fillId="0" borderId="118" xfId="0" applyFont="1" applyBorder="1" applyAlignment="1">
      <alignment vertical="center"/>
    </xf>
    <xf numFmtId="0" fontId="53" fillId="0" borderId="120" xfId="0" applyFont="1" applyBorder="1" applyAlignment="1">
      <alignment vertical="center"/>
    </xf>
    <xf numFmtId="0" fontId="53" fillId="3" borderId="54" xfId="0" applyFont="1" applyFill="1" applyBorder="1" applyAlignment="1">
      <alignment vertical="center"/>
    </xf>
    <xf numFmtId="0" fontId="53" fillId="3" borderId="53" xfId="0" applyFont="1" applyFill="1" applyBorder="1" applyAlignment="1">
      <alignment vertical="center"/>
    </xf>
    <xf numFmtId="4" fontId="53" fillId="3" borderId="113" xfId="0" applyNumberFormat="1" applyFont="1" applyFill="1" applyBorder="1" applyAlignment="1">
      <alignment horizontal="center" vertical="center" wrapText="1"/>
    </xf>
    <xf numFmtId="4" fontId="53" fillId="3" borderId="114" xfId="0" applyNumberFormat="1" applyFont="1" applyFill="1" applyBorder="1" applyAlignment="1">
      <alignment horizontal="center" vertical="center" wrapText="1"/>
    </xf>
    <xf numFmtId="4" fontId="7" fillId="3" borderId="49" xfId="0" applyNumberFormat="1" applyFont="1" applyFill="1" applyBorder="1" applyAlignment="1">
      <alignment horizontal="center" vertical="center"/>
    </xf>
    <xf numFmtId="4" fontId="7" fillId="3" borderId="48" xfId="0" applyNumberFormat="1" applyFont="1" applyFill="1" applyBorder="1" applyAlignment="1">
      <alignment horizontal="center" vertical="center"/>
    </xf>
    <xf numFmtId="4" fontId="7" fillId="3" borderId="47" xfId="0" applyNumberFormat="1" applyFont="1" applyFill="1" applyBorder="1" applyAlignment="1">
      <alignment horizontal="center" vertical="center"/>
    </xf>
    <xf numFmtId="4" fontId="7" fillId="3" borderId="112" xfId="0" applyNumberFormat="1" applyFont="1" applyFill="1" applyBorder="1" applyAlignment="1">
      <alignment horizontal="center" vertical="center"/>
    </xf>
    <xf numFmtId="4" fontId="7" fillId="3" borderId="114" xfId="0" applyNumberFormat="1" applyFont="1" applyFill="1" applyBorder="1" applyAlignment="1">
      <alignment horizontal="center" vertical="center"/>
    </xf>
    <xf numFmtId="4" fontId="45" fillId="0" borderId="113" xfId="0" applyNumberFormat="1" applyFont="1" applyBorder="1" applyAlignment="1">
      <alignment horizontal="right" vertical="center"/>
    </xf>
    <xf numFmtId="0" fontId="38" fillId="0" borderId="54" xfId="0" applyFont="1" applyBorder="1" applyAlignment="1">
      <alignment horizontal="center" vertical="center"/>
    </xf>
    <xf numFmtId="0" fontId="38" fillId="0" borderId="53" xfId="0" applyFont="1" applyBorder="1" applyAlignment="1">
      <alignment horizontal="center" vertical="center"/>
    </xf>
    <xf numFmtId="0" fontId="38" fillId="0" borderId="56" xfId="0" applyFont="1" applyBorder="1" applyAlignment="1" applyProtection="1">
      <alignment horizontal="center" vertical="center"/>
      <protection locked="0"/>
    </xf>
    <xf numFmtId="0" fontId="38" fillId="0" borderId="46" xfId="0" applyFont="1" applyBorder="1" applyAlignment="1" applyProtection="1">
      <alignment horizontal="center" vertical="center"/>
      <protection locked="0"/>
    </xf>
    <xf numFmtId="0" fontId="38" fillId="0" borderId="55" xfId="0" applyFont="1" applyBorder="1" applyAlignment="1" applyProtection="1">
      <alignment horizontal="center" vertical="center"/>
      <protection locked="0"/>
    </xf>
    <xf numFmtId="0" fontId="38" fillId="0" borderId="54"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53" xfId="0" applyFont="1" applyBorder="1" applyAlignment="1" applyProtection="1">
      <alignment horizontal="center" vertical="center"/>
      <protection locked="0"/>
    </xf>
    <xf numFmtId="0" fontId="6" fillId="0" borderId="54" xfId="0" applyFont="1" applyBorder="1" applyAlignment="1">
      <alignment horizontal="left" vertical="center" wrapText="1"/>
    </xf>
    <xf numFmtId="0" fontId="6"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53" xfId="0" applyFont="1" applyBorder="1" applyAlignment="1">
      <alignment horizontal="left" vertical="center" wrapText="1"/>
    </xf>
    <xf numFmtId="0" fontId="38" fillId="0" borderId="161" xfId="0" applyFont="1" applyBorder="1" applyAlignment="1">
      <alignment horizontal="center" vertical="center"/>
    </xf>
    <xf numFmtId="0" fontId="38" fillId="0" borderId="42" xfId="0" applyFont="1" applyBorder="1" applyAlignment="1">
      <alignment horizontal="center" vertical="center"/>
    </xf>
    <xf numFmtId="0" fontId="20" fillId="0" borderId="56" xfId="0" applyFont="1" applyBorder="1" applyAlignment="1">
      <alignment horizontal="center" vertical="center"/>
    </xf>
    <xf numFmtId="0" fontId="20" fillId="0" borderId="55" xfId="0" applyFont="1" applyBorder="1" applyAlignment="1">
      <alignment horizontal="center" vertic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0" fillId="0" borderId="49" xfId="0" applyFont="1" applyBorder="1" applyAlignment="1">
      <alignment horizontal="center" vertical="center"/>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20" fillId="0" borderId="112" xfId="0" applyFont="1" applyBorder="1" applyAlignment="1">
      <alignment horizontal="center" vertical="center"/>
    </xf>
    <xf numFmtId="0" fontId="20" fillId="0" borderId="114" xfId="0" applyFont="1" applyBorder="1" applyAlignment="1">
      <alignment horizontal="center" vertical="center"/>
    </xf>
    <xf numFmtId="0" fontId="20" fillId="0" borderId="56" xfId="0" applyFont="1" applyBorder="1" applyAlignment="1">
      <alignment horizontal="left" vertical="center" wrapText="1"/>
    </xf>
    <xf numFmtId="0" fontId="20" fillId="0" borderId="55" xfId="0" applyFont="1" applyBorder="1" applyAlignment="1">
      <alignment horizontal="left" vertical="center" wrapText="1"/>
    </xf>
    <xf numFmtId="0" fontId="38" fillId="0" borderId="158" xfId="0" applyFont="1" applyBorder="1" applyAlignment="1" applyProtection="1">
      <alignment horizontal="center" vertical="center"/>
      <protection locked="0"/>
    </xf>
    <xf numFmtId="0" fontId="38" fillId="0" borderId="159" xfId="0" applyFont="1" applyBorder="1" applyAlignment="1" applyProtection="1">
      <alignment horizontal="center" vertical="center"/>
      <protection locked="0"/>
    </xf>
    <xf numFmtId="0" fontId="38" fillId="0" borderId="160" xfId="0" applyFont="1" applyBorder="1" applyAlignment="1" applyProtection="1">
      <alignment horizontal="center" vertical="center"/>
      <protection locked="0"/>
    </xf>
    <xf numFmtId="0" fontId="38" fillId="0" borderId="161" xfId="0" applyFont="1" applyBorder="1" applyAlignment="1" applyProtection="1">
      <alignment horizontal="center" vertical="center"/>
      <protection locked="0"/>
    </xf>
    <xf numFmtId="0" fontId="38" fillId="0" borderId="42" xfId="0" applyFont="1" applyBorder="1" applyAlignment="1" applyProtection="1">
      <alignment horizontal="center" vertical="center"/>
      <protection locked="0"/>
    </xf>
    <xf numFmtId="0" fontId="38" fillId="7" borderId="64" xfId="0" applyFont="1" applyFill="1" applyBorder="1" applyAlignment="1">
      <alignment horizontal="left" vertical="center"/>
    </xf>
    <xf numFmtId="0" fontId="38" fillId="7" borderId="162" xfId="0" applyFont="1" applyFill="1" applyBorder="1" applyAlignment="1">
      <alignment horizontal="center" vertical="center" wrapText="1"/>
    </xf>
    <xf numFmtId="0" fontId="38" fillId="7" borderId="163" xfId="0" applyFont="1" applyFill="1" applyBorder="1" applyAlignment="1">
      <alignment horizontal="center" vertical="center" wrapText="1"/>
    </xf>
    <xf numFmtId="0" fontId="38" fillId="7" borderId="164" xfId="0" applyFont="1" applyFill="1" applyBorder="1" applyAlignment="1">
      <alignment horizontal="center" vertical="center" wrapText="1"/>
    </xf>
    <xf numFmtId="0" fontId="38" fillId="7" borderId="39" xfId="0" applyFont="1" applyFill="1" applyBorder="1" applyAlignment="1">
      <alignment horizontal="center" vertical="center" wrapText="1"/>
    </xf>
    <xf numFmtId="0" fontId="38" fillId="7" borderId="38" xfId="0" applyFont="1" applyFill="1" applyBorder="1" applyAlignment="1">
      <alignment horizontal="center" vertical="center" wrapText="1"/>
    </xf>
    <xf numFmtId="0" fontId="38" fillId="7" borderId="165" xfId="0" applyFont="1" applyFill="1" applyBorder="1" applyAlignment="1">
      <alignment horizontal="center" vertical="center"/>
    </xf>
    <xf numFmtId="0" fontId="38" fillId="7" borderId="165" xfId="0" applyFont="1" applyFill="1" applyBorder="1" applyAlignment="1">
      <alignment horizontal="center" vertical="center" wrapText="1"/>
    </xf>
    <xf numFmtId="0" fontId="38" fillId="7" borderId="68" xfId="0" applyFont="1" applyFill="1" applyBorder="1" applyAlignment="1">
      <alignment horizontal="center" vertical="center" wrapText="1"/>
    </xf>
    <xf numFmtId="0" fontId="38" fillId="7" borderId="166" xfId="0" applyFont="1" applyFill="1" applyBorder="1" applyAlignment="1">
      <alignment horizontal="center" vertical="center"/>
    </xf>
    <xf numFmtId="0" fontId="38" fillId="7" borderId="69" xfId="0" applyFont="1" applyFill="1" applyBorder="1" applyAlignment="1">
      <alignment horizontal="center" vertical="center"/>
    </xf>
    <xf numFmtId="49" fontId="16" fillId="2" borderId="20" xfId="171" applyNumberFormat="1" applyFont="1" applyFill="1" applyBorder="1" applyAlignment="1">
      <alignment horizontal="left" vertical="center" wrapText="1"/>
    </xf>
    <xf numFmtId="49" fontId="19" fillId="2" borderId="20" xfId="171" applyNumberFormat="1" applyFont="1" applyFill="1" applyBorder="1" applyAlignment="1">
      <alignment horizontal="left" vertical="center" wrapText="1"/>
    </xf>
    <xf numFmtId="0" fontId="17" fillId="0" borderId="124" xfId="171" applyFont="1" applyBorder="1" applyAlignment="1">
      <alignment horizontal="center"/>
    </xf>
    <xf numFmtId="0" fontId="17" fillId="0" borderId="10" xfId="171" applyFont="1" applyBorder="1" applyAlignment="1">
      <alignment horizontal="center" vertical="top"/>
    </xf>
    <xf numFmtId="49" fontId="30" fillId="2" borderId="172" xfId="171" applyNumberFormat="1" applyFont="1" applyFill="1" applyBorder="1" applyAlignment="1">
      <alignment horizontal="justify" vertical="top" wrapText="1"/>
    </xf>
  </cellXfs>
  <cellStyles count="192">
    <cellStyle name="=C:\WINNT\SYSTEM32\COMMAND.COM" xfId="8" xr:uid="{00000000-0005-0000-0000-000000000000}"/>
    <cellStyle name="Euro" xfId="9" xr:uid="{00000000-0005-0000-0000-000001000000}"/>
    <cellStyle name="Euro 2" xfId="10" xr:uid="{00000000-0005-0000-0000-000002000000}"/>
    <cellStyle name="Millares" xfId="1" builtinId="3"/>
    <cellStyle name="Millares 10" xfId="11" xr:uid="{00000000-0005-0000-0000-000004000000}"/>
    <cellStyle name="Millares 2" xfId="12" xr:uid="{00000000-0005-0000-0000-000005000000}"/>
    <cellStyle name="Millares 2 2" xfId="13" xr:uid="{00000000-0005-0000-0000-000006000000}"/>
    <cellStyle name="Millares 2 2 2" xfId="14" xr:uid="{00000000-0005-0000-0000-000007000000}"/>
    <cellStyle name="Millares 2 3" xfId="15" xr:uid="{00000000-0005-0000-0000-000008000000}"/>
    <cellStyle name="Millares 2 4" xfId="16" xr:uid="{00000000-0005-0000-0000-000009000000}"/>
    <cellStyle name="Millares 2 5" xfId="17" xr:uid="{00000000-0005-0000-0000-00000A000000}"/>
    <cellStyle name="Millares 2 7" xfId="18" xr:uid="{00000000-0005-0000-0000-00000B000000}"/>
    <cellStyle name="Millares 3" xfId="19" xr:uid="{00000000-0005-0000-0000-00000C000000}"/>
    <cellStyle name="Millares 3 10" xfId="20" xr:uid="{00000000-0005-0000-0000-00000D000000}"/>
    <cellStyle name="Millares 3 2" xfId="21" xr:uid="{00000000-0005-0000-0000-00000E000000}"/>
    <cellStyle name="Millares 3 2 2" xfId="22" xr:uid="{00000000-0005-0000-0000-00000F000000}"/>
    <cellStyle name="Millares 3 3" xfId="23" xr:uid="{00000000-0005-0000-0000-000010000000}"/>
    <cellStyle name="Millares 3 4" xfId="24" xr:uid="{00000000-0005-0000-0000-000011000000}"/>
    <cellStyle name="Millares 3 4 2" xfId="25" xr:uid="{00000000-0005-0000-0000-000012000000}"/>
    <cellStyle name="Millares 4" xfId="26" xr:uid="{00000000-0005-0000-0000-000013000000}"/>
    <cellStyle name="Millares 5" xfId="27" xr:uid="{00000000-0005-0000-0000-000014000000}"/>
    <cellStyle name="Millares 5 2" xfId="28" xr:uid="{00000000-0005-0000-0000-000015000000}"/>
    <cellStyle name="Millares 6" xfId="29" xr:uid="{00000000-0005-0000-0000-000016000000}"/>
    <cellStyle name="Millares 7" xfId="30" xr:uid="{00000000-0005-0000-0000-000017000000}"/>
    <cellStyle name="Millares 8" xfId="31" xr:uid="{00000000-0005-0000-0000-000018000000}"/>
    <cellStyle name="Millares 9" xfId="32" xr:uid="{00000000-0005-0000-0000-000019000000}"/>
    <cellStyle name="Moneda 2" xfId="4" xr:uid="{00000000-0005-0000-0000-00001A000000}"/>
    <cellStyle name="Moneda 3" xfId="33" xr:uid="{00000000-0005-0000-0000-00001B000000}"/>
    <cellStyle name="Moneda 4" xfId="34" xr:uid="{00000000-0005-0000-0000-00001C000000}"/>
    <cellStyle name="Moneda 5" xfId="35" xr:uid="{00000000-0005-0000-0000-00001D000000}"/>
    <cellStyle name="Moneda 6" xfId="36" xr:uid="{00000000-0005-0000-0000-00001E000000}"/>
    <cellStyle name="Moneda 7" xfId="37" xr:uid="{00000000-0005-0000-0000-00001F000000}"/>
    <cellStyle name="Normal" xfId="0" builtinId="0"/>
    <cellStyle name="Normal 1" xfId="38" xr:uid="{00000000-0005-0000-0000-000021000000}"/>
    <cellStyle name="Normal 10" xfId="39" xr:uid="{00000000-0005-0000-0000-000022000000}"/>
    <cellStyle name="Normal 10 10 2" xfId="40" xr:uid="{00000000-0005-0000-0000-000023000000}"/>
    <cellStyle name="Normal 10 2" xfId="41" xr:uid="{00000000-0005-0000-0000-000024000000}"/>
    <cellStyle name="Normal 11" xfId="42" xr:uid="{00000000-0005-0000-0000-000025000000}"/>
    <cellStyle name="Normal 11 10" xfId="43" xr:uid="{00000000-0005-0000-0000-000026000000}"/>
    <cellStyle name="Normal 11 10 2" xfId="44" xr:uid="{00000000-0005-0000-0000-000027000000}"/>
    <cellStyle name="Normal 11 2 2" xfId="45" xr:uid="{00000000-0005-0000-0000-000028000000}"/>
    <cellStyle name="Normal 11_FOMATO INVENTARIOS ENTREGA-RECEPCION 2009" xfId="46" xr:uid="{00000000-0005-0000-0000-000029000000}"/>
    <cellStyle name="Normal 12" xfId="47" xr:uid="{00000000-0005-0000-0000-00002A000000}"/>
    <cellStyle name="Normal 12 4" xfId="48" xr:uid="{00000000-0005-0000-0000-00002B000000}"/>
    <cellStyle name="Normal 13" xfId="49" xr:uid="{00000000-0005-0000-0000-00002C000000}"/>
    <cellStyle name="Normal 13 10" xfId="50" xr:uid="{00000000-0005-0000-0000-00002D000000}"/>
    <cellStyle name="Normal 13 2" xfId="51" xr:uid="{00000000-0005-0000-0000-00002E000000}"/>
    <cellStyle name="Normal 13 3" xfId="52" xr:uid="{00000000-0005-0000-0000-00002F000000}"/>
    <cellStyle name="Normal 14" xfId="2" xr:uid="{00000000-0005-0000-0000-000030000000}"/>
    <cellStyle name="Normal 14 2" xfId="3" xr:uid="{00000000-0005-0000-0000-000031000000}"/>
    <cellStyle name="Normal 15" xfId="53" xr:uid="{00000000-0005-0000-0000-000032000000}"/>
    <cellStyle name="Normal 16" xfId="54" xr:uid="{00000000-0005-0000-0000-000033000000}"/>
    <cellStyle name="Normal 16 2" xfId="55" xr:uid="{00000000-0005-0000-0000-000034000000}"/>
    <cellStyle name="Normal 16 3" xfId="56" xr:uid="{00000000-0005-0000-0000-000035000000}"/>
    <cellStyle name="Normal 17" xfId="57" xr:uid="{00000000-0005-0000-0000-000036000000}"/>
    <cellStyle name="Normal 18" xfId="58" xr:uid="{00000000-0005-0000-0000-000037000000}"/>
    <cellStyle name="Normal 19" xfId="59" xr:uid="{00000000-0005-0000-0000-000038000000}"/>
    <cellStyle name="Normal 19 2" xfId="60" xr:uid="{00000000-0005-0000-0000-000039000000}"/>
    <cellStyle name="Normal 19 3" xfId="61" xr:uid="{00000000-0005-0000-0000-00003A000000}"/>
    <cellStyle name="Normal 19 3 3" xfId="62" xr:uid="{00000000-0005-0000-0000-00003B000000}"/>
    <cellStyle name="Normal 2" xfId="63" xr:uid="{00000000-0005-0000-0000-00003C000000}"/>
    <cellStyle name="Normal 2 10" xfId="64" xr:uid="{00000000-0005-0000-0000-00003D000000}"/>
    <cellStyle name="Normal 2 11" xfId="65" xr:uid="{00000000-0005-0000-0000-00003E000000}"/>
    <cellStyle name="Normal 2 12" xfId="66" xr:uid="{00000000-0005-0000-0000-00003F000000}"/>
    <cellStyle name="Normal 2 13" xfId="67" xr:uid="{00000000-0005-0000-0000-000040000000}"/>
    <cellStyle name="Normal 2 14" xfId="68" xr:uid="{00000000-0005-0000-0000-000041000000}"/>
    <cellStyle name="Normal 2 2" xfId="69" xr:uid="{00000000-0005-0000-0000-000042000000}"/>
    <cellStyle name="Normal 2 2 2" xfId="70" xr:uid="{00000000-0005-0000-0000-000043000000}"/>
    <cellStyle name="Normal 2 2 3" xfId="71" xr:uid="{00000000-0005-0000-0000-000044000000}"/>
    <cellStyle name="Normal 2 23 2" xfId="72" xr:uid="{00000000-0005-0000-0000-000045000000}"/>
    <cellStyle name="Normal 2 27" xfId="73" xr:uid="{00000000-0005-0000-0000-000046000000}"/>
    <cellStyle name="Normal 2 3" xfId="74" xr:uid="{00000000-0005-0000-0000-000047000000}"/>
    <cellStyle name="Normal 2 3 2" xfId="75" xr:uid="{00000000-0005-0000-0000-000048000000}"/>
    <cellStyle name="Normal 2 3 3" xfId="76" xr:uid="{00000000-0005-0000-0000-000049000000}"/>
    <cellStyle name="Normal 2 3 4" xfId="77" xr:uid="{00000000-0005-0000-0000-00004A000000}"/>
    <cellStyle name="Normal 2 4" xfId="5" xr:uid="{00000000-0005-0000-0000-00004B000000}"/>
    <cellStyle name="Normal 2 5" xfId="78" xr:uid="{00000000-0005-0000-0000-00004C000000}"/>
    <cellStyle name="Normal 2 6" xfId="79" xr:uid="{00000000-0005-0000-0000-00004D000000}"/>
    <cellStyle name="Normal 2 7" xfId="80" xr:uid="{00000000-0005-0000-0000-00004E000000}"/>
    <cellStyle name="Normal 2 8" xfId="81" xr:uid="{00000000-0005-0000-0000-00004F000000}"/>
    <cellStyle name="Normal 2 9" xfId="82" xr:uid="{00000000-0005-0000-0000-000050000000}"/>
    <cellStyle name="Normal 2_cuentaPublica2013" xfId="83" xr:uid="{00000000-0005-0000-0000-000051000000}"/>
    <cellStyle name="Normal 20" xfId="84" xr:uid="{00000000-0005-0000-0000-000052000000}"/>
    <cellStyle name="Normal 21" xfId="85" xr:uid="{00000000-0005-0000-0000-000053000000}"/>
    <cellStyle name="Normal 22" xfId="86" xr:uid="{00000000-0005-0000-0000-000054000000}"/>
    <cellStyle name="Normal 23" xfId="87" xr:uid="{00000000-0005-0000-0000-000055000000}"/>
    <cellStyle name="Normal 23 2" xfId="88" xr:uid="{00000000-0005-0000-0000-000056000000}"/>
    <cellStyle name="Normal 23 3" xfId="89" xr:uid="{00000000-0005-0000-0000-000057000000}"/>
    <cellStyle name="Normal 24" xfId="90" xr:uid="{00000000-0005-0000-0000-000058000000}"/>
    <cellStyle name="Normal 24 2" xfId="91" xr:uid="{00000000-0005-0000-0000-000059000000}"/>
    <cellStyle name="Normal 24 3" xfId="92" xr:uid="{00000000-0005-0000-0000-00005A000000}"/>
    <cellStyle name="Normal 25" xfId="93" xr:uid="{00000000-0005-0000-0000-00005B000000}"/>
    <cellStyle name="Normal 25 2" xfId="94" xr:uid="{00000000-0005-0000-0000-00005C000000}"/>
    <cellStyle name="Normal 26" xfId="95" xr:uid="{00000000-0005-0000-0000-00005D000000}"/>
    <cellStyle name="Normal 27" xfId="96" xr:uid="{00000000-0005-0000-0000-00005E000000}"/>
    <cellStyle name="Normal 27 2" xfId="97" xr:uid="{00000000-0005-0000-0000-00005F000000}"/>
    <cellStyle name="Normal 28" xfId="98" xr:uid="{00000000-0005-0000-0000-000060000000}"/>
    <cellStyle name="Normal 28 2" xfId="99" xr:uid="{00000000-0005-0000-0000-000061000000}"/>
    <cellStyle name="Normal 29" xfId="100" xr:uid="{00000000-0005-0000-0000-000062000000}"/>
    <cellStyle name="Normal 29 2" xfId="101" xr:uid="{00000000-0005-0000-0000-000063000000}"/>
    <cellStyle name="Normal 3" xfId="6" xr:uid="{00000000-0005-0000-0000-000064000000}"/>
    <cellStyle name="Normal 3 2" xfId="102" xr:uid="{00000000-0005-0000-0000-000065000000}"/>
    <cellStyle name="Normal 3 2 2" xfId="103" xr:uid="{00000000-0005-0000-0000-000066000000}"/>
    <cellStyle name="Normal 3 2 3" xfId="104" xr:uid="{00000000-0005-0000-0000-000067000000}"/>
    <cellStyle name="Normal 3 3 4" xfId="105" xr:uid="{00000000-0005-0000-0000-000068000000}"/>
    <cellStyle name="Normal 30" xfId="106" xr:uid="{00000000-0005-0000-0000-000069000000}"/>
    <cellStyle name="Normal 30 2" xfId="107" xr:uid="{00000000-0005-0000-0000-00006A000000}"/>
    <cellStyle name="Normal 31" xfId="108" xr:uid="{00000000-0005-0000-0000-00006B000000}"/>
    <cellStyle name="Normal 31 2" xfId="109" xr:uid="{00000000-0005-0000-0000-00006C000000}"/>
    <cellStyle name="Normal 32" xfId="110" xr:uid="{00000000-0005-0000-0000-00006D000000}"/>
    <cellStyle name="Normal 32 2" xfId="111" xr:uid="{00000000-0005-0000-0000-00006E000000}"/>
    <cellStyle name="Normal 33" xfId="112" xr:uid="{00000000-0005-0000-0000-00006F000000}"/>
    <cellStyle name="Normal 33 2" xfId="113" xr:uid="{00000000-0005-0000-0000-000070000000}"/>
    <cellStyle name="Normal 34" xfId="114" xr:uid="{00000000-0005-0000-0000-000071000000}"/>
    <cellStyle name="Normal 34 2" xfId="115" xr:uid="{00000000-0005-0000-0000-000072000000}"/>
    <cellStyle name="Normal 35" xfId="116" xr:uid="{00000000-0005-0000-0000-000073000000}"/>
    <cellStyle name="Normal 35 2" xfId="117" xr:uid="{00000000-0005-0000-0000-000074000000}"/>
    <cellStyle name="Normal 36" xfId="118" xr:uid="{00000000-0005-0000-0000-000075000000}"/>
    <cellStyle name="Normal 36 2" xfId="119" xr:uid="{00000000-0005-0000-0000-000076000000}"/>
    <cellStyle name="Normal 37" xfId="120" xr:uid="{00000000-0005-0000-0000-000077000000}"/>
    <cellStyle name="Normal 37 2" xfId="121" xr:uid="{00000000-0005-0000-0000-000078000000}"/>
    <cellStyle name="Normal 38" xfId="122" xr:uid="{00000000-0005-0000-0000-000079000000}"/>
    <cellStyle name="Normal 38 2" xfId="123" xr:uid="{00000000-0005-0000-0000-00007A000000}"/>
    <cellStyle name="Normal 39" xfId="124" xr:uid="{00000000-0005-0000-0000-00007B000000}"/>
    <cellStyle name="Normal 39 2" xfId="125" xr:uid="{00000000-0005-0000-0000-00007C000000}"/>
    <cellStyle name="Normal 4" xfId="126" xr:uid="{00000000-0005-0000-0000-00007D000000}"/>
    <cellStyle name="Normal 4 10" xfId="127" xr:uid="{00000000-0005-0000-0000-00007E000000}"/>
    <cellStyle name="Normal 4 2" xfId="7" xr:uid="{00000000-0005-0000-0000-00007F000000}"/>
    <cellStyle name="Normal 4 2 2" xfId="128" xr:uid="{00000000-0005-0000-0000-000080000000}"/>
    <cellStyle name="Normal 4 2 3" xfId="129" xr:uid="{00000000-0005-0000-0000-000081000000}"/>
    <cellStyle name="Normal 4 2 4" xfId="130" xr:uid="{00000000-0005-0000-0000-000082000000}"/>
    <cellStyle name="Normal 4 2 5" xfId="131" xr:uid="{00000000-0005-0000-0000-000083000000}"/>
    <cellStyle name="Normal 4 2 6" xfId="132" xr:uid="{00000000-0005-0000-0000-000084000000}"/>
    <cellStyle name="Normal 4 2 7" xfId="133" xr:uid="{00000000-0005-0000-0000-000085000000}"/>
    <cellStyle name="Normal 4 3" xfId="134" xr:uid="{00000000-0005-0000-0000-000086000000}"/>
    <cellStyle name="Normal 4 3 2" xfId="135" xr:uid="{00000000-0005-0000-0000-000087000000}"/>
    <cellStyle name="Normal 4_cuentaPublica2013" xfId="136" xr:uid="{00000000-0005-0000-0000-000088000000}"/>
    <cellStyle name="Normal 40" xfId="137" xr:uid="{00000000-0005-0000-0000-000089000000}"/>
    <cellStyle name="Normal 40 2" xfId="138" xr:uid="{00000000-0005-0000-0000-00008A000000}"/>
    <cellStyle name="Normal 41" xfId="139" xr:uid="{00000000-0005-0000-0000-00008B000000}"/>
    <cellStyle name="Normal 41 2" xfId="140" xr:uid="{00000000-0005-0000-0000-00008C000000}"/>
    <cellStyle name="Normal 42" xfId="141" xr:uid="{00000000-0005-0000-0000-00008D000000}"/>
    <cellStyle name="Normal 42 2" xfId="142" xr:uid="{00000000-0005-0000-0000-00008E000000}"/>
    <cellStyle name="Normal 43" xfId="143" xr:uid="{00000000-0005-0000-0000-00008F000000}"/>
    <cellStyle name="Normal 43 2" xfId="144" xr:uid="{00000000-0005-0000-0000-000090000000}"/>
    <cellStyle name="Normal 44" xfId="145" xr:uid="{00000000-0005-0000-0000-000091000000}"/>
    <cellStyle name="Normal 44 2" xfId="146" xr:uid="{00000000-0005-0000-0000-000092000000}"/>
    <cellStyle name="Normal 45" xfId="147" xr:uid="{00000000-0005-0000-0000-000093000000}"/>
    <cellStyle name="Normal 45 2" xfId="148" xr:uid="{00000000-0005-0000-0000-000094000000}"/>
    <cellStyle name="Normal 46" xfId="149" xr:uid="{00000000-0005-0000-0000-000095000000}"/>
    <cellStyle name="Normal 46 2" xfId="150" xr:uid="{00000000-0005-0000-0000-000096000000}"/>
    <cellStyle name="Normal 47" xfId="151" xr:uid="{00000000-0005-0000-0000-000097000000}"/>
    <cellStyle name="Normal 47 2" xfId="152" xr:uid="{00000000-0005-0000-0000-000098000000}"/>
    <cellStyle name="Normal 48" xfId="153" xr:uid="{00000000-0005-0000-0000-000099000000}"/>
    <cellStyle name="Normal 48 2" xfId="154" xr:uid="{00000000-0005-0000-0000-00009A000000}"/>
    <cellStyle name="Normal 49" xfId="155" xr:uid="{00000000-0005-0000-0000-00009B000000}"/>
    <cellStyle name="Normal 49 2" xfId="156" xr:uid="{00000000-0005-0000-0000-00009C000000}"/>
    <cellStyle name="Normal 5" xfId="157" xr:uid="{00000000-0005-0000-0000-00009D000000}"/>
    <cellStyle name="Normal 5 2" xfId="158" xr:uid="{00000000-0005-0000-0000-00009E000000}"/>
    <cellStyle name="Normal 5 3" xfId="159" xr:uid="{00000000-0005-0000-0000-00009F000000}"/>
    <cellStyle name="Normal 50" xfId="160" xr:uid="{00000000-0005-0000-0000-0000A0000000}"/>
    <cellStyle name="Normal 50 2" xfId="161" xr:uid="{00000000-0005-0000-0000-0000A1000000}"/>
    <cellStyle name="Normal 51" xfId="162" xr:uid="{00000000-0005-0000-0000-0000A2000000}"/>
    <cellStyle name="Normal 51 2" xfId="163" xr:uid="{00000000-0005-0000-0000-0000A3000000}"/>
    <cellStyle name="Normal 6" xfId="164" xr:uid="{00000000-0005-0000-0000-0000A4000000}"/>
    <cellStyle name="Normal 6 10 2" xfId="165" xr:uid="{00000000-0005-0000-0000-0000A5000000}"/>
    <cellStyle name="Normal 6 2" xfId="166" xr:uid="{00000000-0005-0000-0000-0000A6000000}"/>
    <cellStyle name="Normal 6 2 2" xfId="167" xr:uid="{00000000-0005-0000-0000-0000A7000000}"/>
    <cellStyle name="Normal 6 3" xfId="168" xr:uid="{00000000-0005-0000-0000-0000A8000000}"/>
    <cellStyle name="Normal 6 4" xfId="169" xr:uid="{00000000-0005-0000-0000-0000A9000000}"/>
    <cellStyle name="Normal 66 2" xfId="170" xr:uid="{00000000-0005-0000-0000-0000AA000000}"/>
    <cellStyle name="Normal 7" xfId="171" xr:uid="{00000000-0005-0000-0000-0000AB000000}"/>
    <cellStyle name="Normal 7 2" xfId="172" xr:uid="{00000000-0005-0000-0000-0000AC000000}"/>
    <cellStyle name="Normal 7 2 2" xfId="173" xr:uid="{00000000-0005-0000-0000-0000AD000000}"/>
    <cellStyle name="Normal 7 2 2 2" xfId="174" xr:uid="{00000000-0005-0000-0000-0000AE000000}"/>
    <cellStyle name="Normal 7 3" xfId="175" xr:uid="{00000000-0005-0000-0000-0000AF000000}"/>
    <cellStyle name="Normal 7 4" xfId="176" xr:uid="{00000000-0005-0000-0000-0000B0000000}"/>
    <cellStyle name="Normal 70" xfId="177" xr:uid="{00000000-0005-0000-0000-0000B1000000}"/>
    <cellStyle name="Normal 8" xfId="178" xr:uid="{00000000-0005-0000-0000-0000B2000000}"/>
    <cellStyle name="Normal 8 2" xfId="179" xr:uid="{00000000-0005-0000-0000-0000B3000000}"/>
    <cellStyle name="Normal 9" xfId="180" xr:uid="{00000000-0005-0000-0000-0000B4000000}"/>
    <cellStyle name="Normal 9 2" xfId="181" xr:uid="{00000000-0005-0000-0000-0000B5000000}"/>
    <cellStyle name="Porcentaje 2" xfId="182" xr:uid="{00000000-0005-0000-0000-0000B6000000}"/>
    <cellStyle name="Porcentaje 3" xfId="183" xr:uid="{00000000-0005-0000-0000-0000B7000000}"/>
    <cellStyle name="Porcentual 2" xfId="184" xr:uid="{00000000-0005-0000-0000-0000B8000000}"/>
    <cellStyle name="Porcentual 2 2" xfId="185" xr:uid="{00000000-0005-0000-0000-0000B9000000}"/>
    <cellStyle name="Porcentual 2 3" xfId="186" xr:uid="{00000000-0005-0000-0000-0000BA000000}"/>
    <cellStyle name="Porcentual 2 4" xfId="187" xr:uid="{00000000-0005-0000-0000-0000BB000000}"/>
    <cellStyle name="Porcentual 2 4 2" xfId="188" xr:uid="{00000000-0005-0000-0000-0000BC000000}"/>
    <cellStyle name="Porcentual 3" xfId="189" xr:uid="{00000000-0005-0000-0000-0000BD000000}"/>
    <cellStyle name="Porcentual 4" xfId="190" xr:uid="{00000000-0005-0000-0000-0000BE000000}"/>
    <cellStyle name="Porcentual 8" xfId="191" xr:uid="{00000000-0005-0000-0000-0000BF000000}"/>
  </cellStyles>
  <dxfs count="0"/>
  <tableStyles count="0" defaultTableStyle="TableStyleMedium2" defaultPivotStyle="PivotStyleLight16"/>
  <colors>
    <mruColors>
      <color rgb="FFFF33CC"/>
      <color rgb="FFDCDCDC"/>
      <color rgb="FFB1B1B1"/>
      <color rgb="FFB6B6B6"/>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3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sharedStrings" Target="sharedStrings.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1385888</xdr:colOff>
      <xdr:row>2</xdr:row>
      <xdr:rowOff>191558</xdr:rowOff>
    </xdr:from>
    <xdr:to>
      <xdr:col>2</xdr:col>
      <xdr:colOff>3748088</xdr:colOff>
      <xdr:row>2</xdr:row>
      <xdr:rowOff>201083</xdr:rowOff>
    </xdr:to>
    <xdr:cxnSp macro="">
      <xdr:nvCxnSpPr>
        <xdr:cNvPr id="2" name="17 Conector recto">
          <a:extLst>
            <a:ext uri="{FF2B5EF4-FFF2-40B4-BE49-F238E27FC236}">
              <a16:creationId xmlns:a16="http://schemas.microsoft.com/office/drawing/2014/main" id="{00000000-0008-0000-0000-000002000000}"/>
            </a:ext>
          </a:extLst>
        </xdr:cNvPr>
        <xdr:cNvCxnSpPr>
          <a:cxnSpLocks noChangeShapeType="1"/>
        </xdr:cNvCxnSpPr>
      </xdr:nvCxnSpPr>
      <xdr:spPr bwMode="auto">
        <a:xfrm>
          <a:off x="2195513" y="734483"/>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1</xdr:col>
      <xdr:colOff>36489</xdr:colOff>
      <xdr:row>1</xdr:row>
      <xdr:rowOff>31750</xdr:rowOff>
    </xdr:from>
    <xdr:to>
      <xdr:col>1</xdr:col>
      <xdr:colOff>681059</xdr:colOff>
      <xdr:row>2</xdr:row>
      <xdr:rowOff>219075</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789" y="107950"/>
          <a:ext cx="644570" cy="654050"/>
        </a:xfrm>
        <a:prstGeom prst="rect">
          <a:avLst/>
        </a:prstGeom>
      </xdr:spPr>
    </xdr:pic>
    <xdr:clientData/>
  </xdr:twoCellAnchor>
  <xdr:twoCellAnchor>
    <xdr:from>
      <xdr:col>3</xdr:col>
      <xdr:colOff>85725</xdr:colOff>
      <xdr:row>6</xdr:row>
      <xdr:rowOff>28575</xdr:rowOff>
    </xdr:from>
    <xdr:to>
      <xdr:col>3</xdr:col>
      <xdr:colOff>942975</xdr:colOff>
      <xdr:row>6</xdr:row>
      <xdr:rowOff>161925</xdr:rowOff>
    </xdr:to>
    <xdr:sp macro="[30]!A_2017" textlink="">
      <xdr:nvSpPr>
        <xdr:cNvPr id="8" name="Rectángulo: esquinas redondeadas 7">
          <a:extLst>
            <a:ext uri="{FF2B5EF4-FFF2-40B4-BE49-F238E27FC236}">
              <a16:creationId xmlns:a16="http://schemas.microsoft.com/office/drawing/2014/main" id="{00000000-0008-0000-0000-000008000000}"/>
            </a:ext>
          </a:extLst>
        </xdr:cNvPr>
        <xdr:cNvSpPr/>
      </xdr:nvSpPr>
      <xdr:spPr>
        <a:xfrm>
          <a:off x="5553075" y="1162050"/>
          <a:ext cx="857250" cy="1333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1385888</xdr:colOff>
      <xdr:row>2</xdr:row>
      <xdr:rowOff>191558</xdr:rowOff>
    </xdr:from>
    <xdr:to>
      <xdr:col>2</xdr:col>
      <xdr:colOff>3748088</xdr:colOff>
      <xdr:row>2</xdr:row>
      <xdr:rowOff>201083</xdr:rowOff>
    </xdr:to>
    <xdr:cxnSp macro="">
      <xdr:nvCxnSpPr>
        <xdr:cNvPr id="9" name="17 Conector recto">
          <a:extLst>
            <a:ext uri="{FF2B5EF4-FFF2-40B4-BE49-F238E27FC236}">
              <a16:creationId xmlns:a16="http://schemas.microsoft.com/office/drawing/2014/main" id="{00000000-0008-0000-0000-000009000000}"/>
            </a:ext>
          </a:extLst>
        </xdr:cNvPr>
        <xdr:cNvCxnSpPr>
          <a:cxnSpLocks noChangeShapeType="1"/>
        </xdr:cNvCxnSpPr>
      </xdr:nvCxnSpPr>
      <xdr:spPr bwMode="auto">
        <a:xfrm>
          <a:off x="2195513" y="734483"/>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142875</xdr:colOff>
      <xdr:row>6</xdr:row>
      <xdr:rowOff>38100</xdr:rowOff>
    </xdr:from>
    <xdr:to>
      <xdr:col>4</xdr:col>
      <xdr:colOff>1000125</xdr:colOff>
      <xdr:row>6</xdr:row>
      <xdr:rowOff>171450</xdr:rowOff>
    </xdr:to>
    <xdr:sp macro="[30]!A_2016" textlink="">
      <xdr:nvSpPr>
        <xdr:cNvPr id="16" name="Rectángulo: esquinas redondeadas 15">
          <a:extLst>
            <a:ext uri="{FF2B5EF4-FFF2-40B4-BE49-F238E27FC236}">
              <a16:creationId xmlns:a16="http://schemas.microsoft.com/office/drawing/2014/main" id="{00000000-0008-0000-0000-000010000000}"/>
            </a:ext>
          </a:extLst>
        </xdr:cNvPr>
        <xdr:cNvSpPr/>
      </xdr:nvSpPr>
      <xdr:spPr>
        <a:xfrm>
          <a:off x="6629400" y="1171575"/>
          <a:ext cx="857250" cy="1333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1199816</xdr:colOff>
      <xdr:row>152</xdr:row>
      <xdr:rowOff>134353</xdr:rowOff>
    </xdr:from>
    <xdr:to>
      <xdr:col>2</xdr:col>
      <xdr:colOff>4130843</xdr:colOff>
      <xdr:row>155</xdr:row>
      <xdr:rowOff>48628</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2001921" y="29832300"/>
          <a:ext cx="2931027"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7</xdr:col>
      <xdr:colOff>2276475</xdr:colOff>
      <xdr:row>155</xdr:row>
      <xdr:rowOff>31750</xdr:rowOff>
    </xdr:from>
    <xdr:to>
      <xdr:col>8</xdr:col>
      <xdr:colOff>428625</xdr:colOff>
      <xdr:row>157</xdr:row>
      <xdr:rowOff>165100</xdr:rowOff>
    </xdr:to>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11579225" y="30321250"/>
          <a:ext cx="272415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2</xdr:col>
      <xdr:colOff>1263312</xdr:colOff>
      <xdr:row>152</xdr:row>
      <xdr:rowOff>180473</xdr:rowOff>
    </xdr:from>
    <xdr:to>
      <xdr:col>2</xdr:col>
      <xdr:colOff>4180970</xdr:colOff>
      <xdr:row>152</xdr:row>
      <xdr:rowOff>190499</xdr:rowOff>
    </xdr:to>
    <xdr:cxnSp macro="">
      <xdr:nvCxnSpPr>
        <xdr:cNvPr id="19" name="Conector recto 18">
          <a:extLst>
            <a:ext uri="{FF2B5EF4-FFF2-40B4-BE49-F238E27FC236}">
              <a16:creationId xmlns:a16="http://schemas.microsoft.com/office/drawing/2014/main" id="{00000000-0008-0000-0000-000013000000}"/>
            </a:ext>
          </a:extLst>
        </xdr:cNvPr>
        <xdr:cNvCxnSpPr/>
      </xdr:nvCxnSpPr>
      <xdr:spPr>
        <a:xfrm flipV="1">
          <a:off x="2065417" y="29878420"/>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2157658</xdr:colOff>
      <xdr:row>155</xdr:row>
      <xdr:rowOff>62164</xdr:rowOff>
    </xdr:from>
    <xdr:to>
      <xdr:col>8</xdr:col>
      <xdr:colOff>503316</xdr:colOff>
      <xdr:row>155</xdr:row>
      <xdr:rowOff>72190</xdr:rowOff>
    </xdr:to>
    <xdr:cxnSp macro="">
      <xdr:nvCxnSpPr>
        <xdr:cNvPr id="20" name="Conector recto 19">
          <a:extLst>
            <a:ext uri="{FF2B5EF4-FFF2-40B4-BE49-F238E27FC236}">
              <a16:creationId xmlns:a16="http://schemas.microsoft.com/office/drawing/2014/main" id="{00000000-0008-0000-0000-000014000000}"/>
            </a:ext>
          </a:extLst>
        </xdr:cNvPr>
        <xdr:cNvCxnSpPr/>
      </xdr:nvCxnSpPr>
      <xdr:spPr>
        <a:xfrm flipV="1">
          <a:off x="11421974" y="30331611"/>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63499</xdr:colOff>
      <xdr:row>1</xdr:row>
      <xdr:rowOff>47625</xdr:rowOff>
    </xdr:from>
    <xdr:ext cx="650875" cy="666750"/>
    <xdr:pic>
      <xdr:nvPicPr>
        <xdr:cNvPr id="12" name="Sample image" descr="Sample image">
          <a:extLst>
            <a:ext uri="{FF2B5EF4-FFF2-40B4-BE49-F238E27FC236}">
              <a16:creationId xmlns:a16="http://schemas.microsoft.com/office/drawing/2014/main" id="{16F96DA6-9789-4B45-94BD-4214DE6CEA24}"/>
            </a:ext>
          </a:extLst>
        </xdr:cNvPr>
        <xdr:cNvPicPr>
          <a:picLocks noChangeAspect="1"/>
        </xdr:cNvPicPr>
      </xdr:nvPicPr>
      <xdr:blipFill>
        <a:blip xmlns:r="http://schemas.openxmlformats.org/officeDocument/2006/relationships" r:embed="rId2"/>
        <a:stretch>
          <a:fillRect/>
        </a:stretch>
      </xdr:blipFill>
      <xdr:spPr>
        <a:xfrm>
          <a:off x="174624" y="127000"/>
          <a:ext cx="650875" cy="6667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492125</xdr:colOff>
      <xdr:row>0</xdr:row>
      <xdr:rowOff>95250</xdr:rowOff>
    </xdr:from>
    <xdr:ext cx="635000" cy="650487"/>
    <xdr:pic>
      <xdr:nvPicPr>
        <xdr:cNvPr id="2" name="Sample image" descr="Sample image">
          <a:extLst>
            <a:ext uri="{FF2B5EF4-FFF2-40B4-BE49-F238E27FC236}">
              <a16:creationId xmlns:a16="http://schemas.microsoft.com/office/drawing/2014/main" id="{DC1B04EB-45D3-4E45-9ECE-663E7B17C835}"/>
            </a:ext>
          </a:extLst>
        </xdr:cNvPr>
        <xdr:cNvPicPr>
          <a:picLocks noChangeAspect="1"/>
        </xdr:cNvPicPr>
      </xdr:nvPicPr>
      <xdr:blipFill>
        <a:blip xmlns:r="http://schemas.openxmlformats.org/officeDocument/2006/relationships" r:embed="rId1"/>
        <a:stretch>
          <a:fillRect/>
        </a:stretch>
      </xdr:blipFill>
      <xdr:spPr>
        <a:xfrm>
          <a:off x="492125" y="95250"/>
          <a:ext cx="635000" cy="650487"/>
        </a:xfrm>
        <a:prstGeom prst="rect">
          <a:avLst/>
        </a:prstGeom>
      </xdr:spPr>
    </xdr:pic>
    <xdr:clientData/>
  </xdr:oneCellAnchor>
  <xdr:twoCellAnchor>
    <xdr:from>
      <xdr:col>0</xdr:col>
      <xdr:colOff>95250</xdr:colOff>
      <xdr:row>29</xdr:row>
      <xdr:rowOff>158750</xdr:rowOff>
    </xdr:from>
    <xdr:to>
      <xdr:col>0</xdr:col>
      <xdr:colOff>2658595</xdr:colOff>
      <xdr:row>32</xdr:row>
      <xdr:rowOff>168275</xdr:rowOff>
    </xdr:to>
    <xdr:sp macro="" textlink="">
      <xdr:nvSpPr>
        <xdr:cNvPr id="3" name="CuadroTexto 2">
          <a:extLst>
            <a:ext uri="{FF2B5EF4-FFF2-40B4-BE49-F238E27FC236}">
              <a16:creationId xmlns:a16="http://schemas.microsoft.com/office/drawing/2014/main" id="{34B948B4-7CA7-4949-AE51-0C1CA46CB665}"/>
            </a:ext>
          </a:extLst>
        </xdr:cNvPr>
        <xdr:cNvSpPr txBox="1"/>
      </xdr:nvSpPr>
      <xdr:spPr>
        <a:xfrm>
          <a:off x="95250" y="7175500"/>
          <a:ext cx="256334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0</xdr:col>
      <xdr:colOff>149226</xdr:colOff>
      <xdr:row>30</xdr:row>
      <xdr:rowOff>0</xdr:rowOff>
    </xdr:from>
    <xdr:to>
      <xdr:col>0</xdr:col>
      <xdr:colOff>2644776</xdr:colOff>
      <xdr:row>30</xdr:row>
      <xdr:rowOff>9525</xdr:rowOff>
    </xdr:to>
    <xdr:cxnSp macro="">
      <xdr:nvCxnSpPr>
        <xdr:cNvPr id="4" name="Conector recto 3">
          <a:extLst>
            <a:ext uri="{FF2B5EF4-FFF2-40B4-BE49-F238E27FC236}">
              <a16:creationId xmlns:a16="http://schemas.microsoft.com/office/drawing/2014/main" id="{E3B45563-8B07-4BE4-8360-8E8237D0CA67}"/>
            </a:ext>
          </a:extLst>
        </xdr:cNvPr>
        <xdr:cNvCxnSpPr/>
      </xdr:nvCxnSpPr>
      <xdr:spPr>
        <a:xfrm flipV="1">
          <a:off x="149226" y="7207250"/>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4834689</xdr:colOff>
      <xdr:row>30</xdr:row>
      <xdr:rowOff>20170</xdr:rowOff>
    </xdr:from>
    <xdr:to>
      <xdr:col>0</xdr:col>
      <xdr:colOff>7259732</xdr:colOff>
      <xdr:row>30</xdr:row>
      <xdr:rowOff>26688</xdr:rowOff>
    </xdr:to>
    <xdr:cxnSp macro="">
      <xdr:nvCxnSpPr>
        <xdr:cNvPr id="5" name="Conector recto 4">
          <a:extLst>
            <a:ext uri="{FF2B5EF4-FFF2-40B4-BE49-F238E27FC236}">
              <a16:creationId xmlns:a16="http://schemas.microsoft.com/office/drawing/2014/main" id="{193FBB7A-3353-4C9A-ADE7-C59C3AFA5734}"/>
            </a:ext>
          </a:extLst>
        </xdr:cNvPr>
        <xdr:cNvCxnSpPr/>
      </xdr:nvCxnSpPr>
      <xdr:spPr>
        <a:xfrm flipV="1">
          <a:off x="4834689" y="7241852"/>
          <a:ext cx="2425043" cy="65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4812813</xdr:colOff>
      <xdr:row>29</xdr:row>
      <xdr:rowOff>188632</xdr:rowOff>
    </xdr:from>
    <xdr:to>
      <xdr:col>0</xdr:col>
      <xdr:colOff>7381763</xdr:colOff>
      <xdr:row>33</xdr:row>
      <xdr:rowOff>93382</xdr:rowOff>
    </xdr:to>
    <xdr:sp macro="" textlink="">
      <xdr:nvSpPr>
        <xdr:cNvPr id="6" name="CuadroTexto 5">
          <a:extLst>
            <a:ext uri="{FF2B5EF4-FFF2-40B4-BE49-F238E27FC236}">
              <a16:creationId xmlns:a16="http://schemas.microsoft.com/office/drawing/2014/main" id="{A418AB9D-2420-432E-B42B-342C3EEDD293}"/>
            </a:ext>
          </a:extLst>
        </xdr:cNvPr>
        <xdr:cNvSpPr txBox="1"/>
      </xdr:nvSpPr>
      <xdr:spPr>
        <a:xfrm>
          <a:off x="4812813" y="7219814"/>
          <a:ext cx="256895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0</xdr:col>
      <xdr:colOff>873125</xdr:colOff>
      <xdr:row>35</xdr:row>
      <xdr:rowOff>63500</xdr:rowOff>
    </xdr:from>
    <xdr:ext cx="635000" cy="650487"/>
    <xdr:pic>
      <xdr:nvPicPr>
        <xdr:cNvPr id="7" name="Sample image" descr="Sample image">
          <a:extLst>
            <a:ext uri="{FF2B5EF4-FFF2-40B4-BE49-F238E27FC236}">
              <a16:creationId xmlns:a16="http://schemas.microsoft.com/office/drawing/2014/main" id="{5FE6A57F-8622-40A3-8354-C480ECEB6E3B}"/>
            </a:ext>
          </a:extLst>
        </xdr:cNvPr>
        <xdr:cNvPicPr>
          <a:picLocks noChangeAspect="1"/>
        </xdr:cNvPicPr>
      </xdr:nvPicPr>
      <xdr:blipFill>
        <a:blip xmlns:r="http://schemas.openxmlformats.org/officeDocument/2006/relationships" r:embed="rId1"/>
        <a:stretch>
          <a:fillRect/>
        </a:stretch>
      </xdr:blipFill>
      <xdr:spPr>
        <a:xfrm>
          <a:off x="873125" y="8239125"/>
          <a:ext cx="635000" cy="650487"/>
        </a:xfrm>
        <a:prstGeom prst="rect">
          <a:avLst/>
        </a:prstGeom>
      </xdr:spPr>
    </xdr:pic>
    <xdr:clientData/>
  </xdr:oneCellAnchor>
  <xdr:twoCellAnchor>
    <xdr:from>
      <xdr:col>0</xdr:col>
      <xdr:colOff>142875</xdr:colOff>
      <xdr:row>64</xdr:row>
      <xdr:rowOff>0</xdr:rowOff>
    </xdr:from>
    <xdr:to>
      <xdr:col>0</xdr:col>
      <xdr:colOff>2706220</xdr:colOff>
      <xdr:row>67</xdr:row>
      <xdr:rowOff>9525</xdr:rowOff>
    </xdr:to>
    <xdr:sp macro="" textlink="">
      <xdr:nvSpPr>
        <xdr:cNvPr id="8" name="CuadroTexto 7">
          <a:extLst>
            <a:ext uri="{FF2B5EF4-FFF2-40B4-BE49-F238E27FC236}">
              <a16:creationId xmlns:a16="http://schemas.microsoft.com/office/drawing/2014/main" id="{2F45E5D4-EBE8-4A6A-9717-6FBD836933E3}"/>
            </a:ext>
          </a:extLst>
        </xdr:cNvPr>
        <xdr:cNvSpPr txBox="1"/>
      </xdr:nvSpPr>
      <xdr:spPr>
        <a:xfrm>
          <a:off x="142875" y="14112875"/>
          <a:ext cx="256334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0</xdr:col>
      <xdr:colOff>196851</xdr:colOff>
      <xdr:row>64</xdr:row>
      <xdr:rowOff>31750</xdr:rowOff>
    </xdr:from>
    <xdr:to>
      <xdr:col>0</xdr:col>
      <xdr:colOff>2692401</xdr:colOff>
      <xdr:row>64</xdr:row>
      <xdr:rowOff>41275</xdr:rowOff>
    </xdr:to>
    <xdr:cxnSp macro="">
      <xdr:nvCxnSpPr>
        <xdr:cNvPr id="9" name="Conector recto 8">
          <a:extLst>
            <a:ext uri="{FF2B5EF4-FFF2-40B4-BE49-F238E27FC236}">
              <a16:creationId xmlns:a16="http://schemas.microsoft.com/office/drawing/2014/main" id="{8F3E89C7-D2C9-4A35-B4DE-9597A4BF8E71}"/>
            </a:ext>
          </a:extLst>
        </xdr:cNvPr>
        <xdr:cNvCxnSpPr/>
      </xdr:nvCxnSpPr>
      <xdr:spPr>
        <a:xfrm flipV="1">
          <a:off x="196851" y="14144625"/>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4834457</xdr:colOff>
      <xdr:row>63</xdr:row>
      <xdr:rowOff>185746</xdr:rowOff>
    </xdr:from>
    <xdr:to>
      <xdr:col>0</xdr:col>
      <xdr:colOff>7403407</xdr:colOff>
      <xdr:row>67</xdr:row>
      <xdr:rowOff>90496</xdr:rowOff>
    </xdr:to>
    <xdr:sp macro="" textlink="">
      <xdr:nvSpPr>
        <xdr:cNvPr id="10" name="CuadroTexto 9">
          <a:extLst>
            <a:ext uri="{FF2B5EF4-FFF2-40B4-BE49-F238E27FC236}">
              <a16:creationId xmlns:a16="http://schemas.microsoft.com/office/drawing/2014/main" id="{D074AEF5-74F6-4D31-9CA9-C78D0A9AD579}"/>
            </a:ext>
          </a:extLst>
        </xdr:cNvPr>
        <xdr:cNvSpPr txBox="1"/>
      </xdr:nvSpPr>
      <xdr:spPr>
        <a:xfrm>
          <a:off x="4834457" y="15148655"/>
          <a:ext cx="256895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0</xdr:col>
      <xdr:colOff>4872185</xdr:colOff>
      <xdr:row>64</xdr:row>
      <xdr:rowOff>25400</xdr:rowOff>
    </xdr:from>
    <xdr:to>
      <xdr:col>0</xdr:col>
      <xdr:colOff>7367735</xdr:colOff>
      <xdr:row>64</xdr:row>
      <xdr:rowOff>34925</xdr:rowOff>
    </xdr:to>
    <xdr:cxnSp macro="">
      <xdr:nvCxnSpPr>
        <xdr:cNvPr id="11" name="Conector recto 10">
          <a:extLst>
            <a:ext uri="{FF2B5EF4-FFF2-40B4-BE49-F238E27FC236}">
              <a16:creationId xmlns:a16="http://schemas.microsoft.com/office/drawing/2014/main" id="{49EC18C7-6241-4329-8C1D-5C3D014CCB6B}"/>
            </a:ext>
          </a:extLst>
        </xdr:cNvPr>
        <xdr:cNvCxnSpPr/>
      </xdr:nvCxnSpPr>
      <xdr:spPr>
        <a:xfrm flipV="1">
          <a:off x="4872185" y="15178809"/>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904875</xdr:colOff>
      <xdr:row>72</xdr:row>
      <xdr:rowOff>111125</xdr:rowOff>
    </xdr:from>
    <xdr:ext cx="635000" cy="650487"/>
    <xdr:pic>
      <xdr:nvPicPr>
        <xdr:cNvPr id="14" name="Sample image" descr="Sample image">
          <a:extLst>
            <a:ext uri="{FF2B5EF4-FFF2-40B4-BE49-F238E27FC236}">
              <a16:creationId xmlns:a16="http://schemas.microsoft.com/office/drawing/2014/main" id="{63A0480D-74B6-434C-88BC-D2A2E56AB639}"/>
            </a:ext>
          </a:extLst>
        </xdr:cNvPr>
        <xdr:cNvPicPr>
          <a:picLocks noChangeAspect="1"/>
        </xdr:cNvPicPr>
      </xdr:nvPicPr>
      <xdr:blipFill>
        <a:blip xmlns:r="http://schemas.openxmlformats.org/officeDocument/2006/relationships" r:embed="rId1"/>
        <a:stretch>
          <a:fillRect/>
        </a:stretch>
      </xdr:blipFill>
      <xdr:spPr>
        <a:xfrm>
          <a:off x="904875" y="15763875"/>
          <a:ext cx="635000" cy="650487"/>
        </a:xfrm>
        <a:prstGeom prst="rect">
          <a:avLst/>
        </a:prstGeom>
      </xdr:spPr>
    </xdr:pic>
    <xdr:clientData/>
  </xdr:oneCellAnchor>
  <xdr:twoCellAnchor>
    <xdr:from>
      <xdr:col>0</xdr:col>
      <xdr:colOff>158750</xdr:colOff>
      <xdr:row>114</xdr:row>
      <xdr:rowOff>63500</xdr:rowOff>
    </xdr:from>
    <xdr:to>
      <xdr:col>0</xdr:col>
      <xdr:colOff>2722095</xdr:colOff>
      <xdr:row>117</xdr:row>
      <xdr:rowOff>73025</xdr:rowOff>
    </xdr:to>
    <xdr:sp macro="" textlink="">
      <xdr:nvSpPr>
        <xdr:cNvPr id="15" name="CuadroTexto 14">
          <a:extLst>
            <a:ext uri="{FF2B5EF4-FFF2-40B4-BE49-F238E27FC236}">
              <a16:creationId xmlns:a16="http://schemas.microsoft.com/office/drawing/2014/main" id="{9ACE496B-8C5F-481E-897B-70B122FB6B6D}"/>
            </a:ext>
          </a:extLst>
        </xdr:cNvPr>
        <xdr:cNvSpPr txBox="1"/>
      </xdr:nvSpPr>
      <xdr:spPr>
        <a:xfrm>
          <a:off x="158750" y="22304375"/>
          <a:ext cx="256334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0</xdr:col>
      <xdr:colOff>212726</xdr:colOff>
      <xdr:row>114</xdr:row>
      <xdr:rowOff>95250</xdr:rowOff>
    </xdr:from>
    <xdr:to>
      <xdr:col>0</xdr:col>
      <xdr:colOff>2708276</xdr:colOff>
      <xdr:row>114</xdr:row>
      <xdr:rowOff>104775</xdr:rowOff>
    </xdr:to>
    <xdr:cxnSp macro="">
      <xdr:nvCxnSpPr>
        <xdr:cNvPr id="16" name="Conector recto 15">
          <a:extLst>
            <a:ext uri="{FF2B5EF4-FFF2-40B4-BE49-F238E27FC236}">
              <a16:creationId xmlns:a16="http://schemas.microsoft.com/office/drawing/2014/main" id="{AC317651-F70F-4A05-8D0D-9FEF50E5F483}"/>
            </a:ext>
          </a:extLst>
        </xdr:cNvPr>
        <xdr:cNvCxnSpPr/>
      </xdr:nvCxnSpPr>
      <xdr:spPr>
        <a:xfrm flipV="1">
          <a:off x="212726" y="22336125"/>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4426038</xdr:colOff>
      <xdr:row>114</xdr:row>
      <xdr:rowOff>67405</xdr:rowOff>
    </xdr:from>
    <xdr:to>
      <xdr:col>0</xdr:col>
      <xdr:colOff>7143749</xdr:colOff>
      <xdr:row>117</xdr:row>
      <xdr:rowOff>162655</xdr:rowOff>
    </xdr:to>
    <xdr:sp macro="" textlink="">
      <xdr:nvSpPr>
        <xdr:cNvPr id="17" name="CuadroTexto 16">
          <a:extLst>
            <a:ext uri="{FF2B5EF4-FFF2-40B4-BE49-F238E27FC236}">
              <a16:creationId xmlns:a16="http://schemas.microsoft.com/office/drawing/2014/main" id="{6E74312D-4605-4708-956E-1A70C781AC2C}"/>
            </a:ext>
          </a:extLst>
        </xdr:cNvPr>
        <xdr:cNvSpPr txBox="1"/>
      </xdr:nvSpPr>
      <xdr:spPr>
        <a:xfrm>
          <a:off x="4426038" y="27092428"/>
          <a:ext cx="2717711"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0</xdr:col>
      <xdr:colOff>4515714</xdr:colOff>
      <xdr:row>114</xdr:row>
      <xdr:rowOff>97559</xdr:rowOff>
    </xdr:from>
    <xdr:to>
      <xdr:col>0</xdr:col>
      <xdr:colOff>7011264</xdr:colOff>
      <xdr:row>114</xdr:row>
      <xdr:rowOff>107084</xdr:rowOff>
    </xdr:to>
    <xdr:cxnSp macro="">
      <xdr:nvCxnSpPr>
        <xdr:cNvPr id="18" name="Conector recto 17">
          <a:extLst>
            <a:ext uri="{FF2B5EF4-FFF2-40B4-BE49-F238E27FC236}">
              <a16:creationId xmlns:a16="http://schemas.microsoft.com/office/drawing/2014/main" id="{713C2D71-61BB-40D0-8044-B289E07591CA}"/>
            </a:ext>
          </a:extLst>
        </xdr:cNvPr>
        <xdr:cNvCxnSpPr/>
      </xdr:nvCxnSpPr>
      <xdr:spPr>
        <a:xfrm flipV="1">
          <a:off x="4515714" y="27122582"/>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oneCellAnchor>
    <xdr:from>
      <xdr:col>5</xdr:col>
      <xdr:colOff>390071</xdr:colOff>
      <xdr:row>96</xdr:row>
      <xdr:rowOff>0</xdr:rowOff>
    </xdr:from>
    <xdr:ext cx="184731" cy="264560"/>
    <xdr:sp macro="" textlink="">
      <xdr:nvSpPr>
        <xdr:cNvPr id="4" name="3 CuadroTexto">
          <a:extLst>
            <a:ext uri="{FF2B5EF4-FFF2-40B4-BE49-F238E27FC236}">
              <a16:creationId xmlns:a16="http://schemas.microsoft.com/office/drawing/2014/main" id="{00000000-0008-0000-0A00-000004000000}"/>
            </a:ext>
          </a:extLst>
        </xdr:cNvPr>
        <xdr:cNvSpPr txBox="1"/>
      </xdr:nvSpPr>
      <xdr:spPr>
        <a:xfrm>
          <a:off x="8381546" y="2128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twoCellAnchor>
    <xdr:from>
      <xdr:col>2</xdr:col>
      <xdr:colOff>9524</xdr:colOff>
      <xdr:row>5</xdr:row>
      <xdr:rowOff>9524</xdr:rowOff>
    </xdr:from>
    <xdr:to>
      <xdr:col>3</xdr:col>
      <xdr:colOff>0</xdr:colOff>
      <xdr:row>8</xdr:row>
      <xdr:rowOff>19049</xdr:rowOff>
    </xdr:to>
    <xdr:sp macro="[37]!A_2017" textlink="">
      <xdr:nvSpPr>
        <xdr:cNvPr id="8" name="Rectángulo: esquinas redondeadas 7">
          <a:extLst>
            <a:ext uri="{FF2B5EF4-FFF2-40B4-BE49-F238E27FC236}">
              <a16:creationId xmlns:a16="http://schemas.microsoft.com/office/drawing/2014/main" id="{00000000-0008-0000-0A00-000008000000}"/>
            </a:ext>
          </a:extLst>
        </xdr:cNvPr>
        <xdr:cNvSpPr/>
      </xdr:nvSpPr>
      <xdr:spPr>
        <a:xfrm>
          <a:off x="3000374" y="1266824"/>
          <a:ext cx="1076326" cy="466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1085849</xdr:colOff>
      <xdr:row>5</xdr:row>
      <xdr:rowOff>9524</xdr:rowOff>
    </xdr:from>
    <xdr:to>
      <xdr:col>3</xdr:col>
      <xdr:colOff>1076324</xdr:colOff>
      <xdr:row>7</xdr:row>
      <xdr:rowOff>114299</xdr:rowOff>
    </xdr:to>
    <xdr:sp macro="[37]!A_2016" textlink="">
      <xdr:nvSpPr>
        <xdr:cNvPr id="9" name="Rectángulo: esquinas redondeadas 8">
          <a:extLst>
            <a:ext uri="{FF2B5EF4-FFF2-40B4-BE49-F238E27FC236}">
              <a16:creationId xmlns:a16="http://schemas.microsoft.com/office/drawing/2014/main" id="{00000000-0008-0000-0A00-000009000000}"/>
            </a:ext>
          </a:extLst>
        </xdr:cNvPr>
        <xdr:cNvSpPr/>
      </xdr:nvSpPr>
      <xdr:spPr>
        <a:xfrm>
          <a:off x="4076699" y="1266824"/>
          <a:ext cx="1076325" cy="428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666751</xdr:colOff>
      <xdr:row>99</xdr:row>
      <xdr:rowOff>114300</xdr:rowOff>
    </xdr:from>
    <xdr:to>
      <xdr:col>1</xdr:col>
      <xdr:colOff>4064001</xdr:colOff>
      <xdr:row>102</xdr:row>
      <xdr:rowOff>66675</xdr:rowOff>
    </xdr:to>
    <xdr:sp macro="" textlink="">
      <xdr:nvSpPr>
        <xdr:cNvPr id="10" name="CuadroTexto 7">
          <a:extLst>
            <a:ext uri="{FF2B5EF4-FFF2-40B4-BE49-F238E27FC236}">
              <a16:creationId xmlns:a16="http://schemas.microsoft.com/office/drawing/2014/main" id="{00000000-0008-0000-0A00-00000A000000}"/>
            </a:ext>
          </a:extLst>
        </xdr:cNvPr>
        <xdr:cNvSpPr txBox="1"/>
      </xdr:nvSpPr>
      <xdr:spPr>
        <a:xfrm>
          <a:off x="1095376" y="21259800"/>
          <a:ext cx="339725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590550</xdr:colOff>
      <xdr:row>99</xdr:row>
      <xdr:rowOff>158750</xdr:rowOff>
    </xdr:from>
    <xdr:to>
      <xdr:col>1</xdr:col>
      <xdr:colOff>3810000</xdr:colOff>
      <xdr:row>99</xdr:row>
      <xdr:rowOff>180976</xdr:rowOff>
    </xdr:to>
    <xdr:cxnSp macro="">
      <xdr:nvCxnSpPr>
        <xdr:cNvPr id="11" name="Conector recto 8">
          <a:extLst>
            <a:ext uri="{FF2B5EF4-FFF2-40B4-BE49-F238E27FC236}">
              <a16:creationId xmlns:a16="http://schemas.microsoft.com/office/drawing/2014/main" id="{00000000-0008-0000-0A00-00000B000000}"/>
            </a:ext>
          </a:extLst>
        </xdr:cNvPr>
        <xdr:cNvCxnSpPr/>
      </xdr:nvCxnSpPr>
      <xdr:spPr>
        <a:xfrm flipV="1">
          <a:off x="1019175" y="21304250"/>
          <a:ext cx="3219450" cy="222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1396163</xdr:colOff>
      <xdr:row>100</xdr:row>
      <xdr:rowOff>31750</xdr:rowOff>
    </xdr:from>
    <xdr:to>
      <xdr:col>6</xdr:col>
      <xdr:colOff>587375</xdr:colOff>
      <xdr:row>100</xdr:row>
      <xdr:rowOff>33038</xdr:rowOff>
    </xdr:to>
    <xdr:cxnSp macro="">
      <xdr:nvCxnSpPr>
        <xdr:cNvPr id="12" name="Conector recto 9">
          <a:extLst>
            <a:ext uri="{FF2B5EF4-FFF2-40B4-BE49-F238E27FC236}">
              <a16:creationId xmlns:a16="http://schemas.microsoft.com/office/drawing/2014/main" id="{00000000-0008-0000-0A00-00000C000000}"/>
            </a:ext>
          </a:extLst>
        </xdr:cNvPr>
        <xdr:cNvCxnSpPr/>
      </xdr:nvCxnSpPr>
      <xdr:spPr>
        <a:xfrm flipV="1">
          <a:off x="12778538" y="21383625"/>
          <a:ext cx="3096462" cy="12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1143000</xdr:colOff>
      <xdr:row>100</xdr:row>
      <xdr:rowOff>23532</xdr:rowOff>
    </xdr:from>
    <xdr:to>
      <xdr:col>6</xdr:col>
      <xdr:colOff>889000</xdr:colOff>
      <xdr:row>103</xdr:row>
      <xdr:rowOff>77507</xdr:rowOff>
    </xdr:to>
    <xdr:sp macro="" textlink="">
      <xdr:nvSpPr>
        <xdr:cNvPr id="13" name="CuadroTexto 10">
          <a:extLst>
            <a:ext uri="{FF2B5EF4-FFF2-40B4-BE49-F238E27FC236}">
              <a16:creationId xmlns:a16="http://schemas.microsoft.com/office/drawing/2014/main" id="{00000000-0008-0000-0A00-00000D000000}"/>
            </a:ext>
          </a:extLst>
        </xdr:cNvPr>
        <xdr:cNvSpPr txBox="1"/>
      </xdr:nvSpPr>
      <xdr:spPr>
        <a:xfrm>
          <a:off x="12525375" y="21375407"/>
          <a:ext cx="3651250"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219075</xdr:colOff>
      <xdr:row>1</xdr:row>
      <xdr:rowOff>104775</xdr:rowOff>
    </xdr:from>
    <xdr:ext cx="561975" cy="575681"/>
    <xdr:pic>
      <xdr:nvPicPr>
        <xdr:cNvPr id="14" name="Sample image" descr="Sample image">
          <a:extLst>
            <a:ext uri="{FF2B5EF4-FFF2-40B4-BE49-F238E27FC236}">
              <a16:creationId xmlns:a16="http://schemas.microsoft.com/office/drawing/2014/main" id="{1141A4CF-59C4-4A57-A83A-5033B8C10E9D}"/>
            </a:ext>
          </a:extLst>
        </xdr:cNvPr>
        <xdr:cNvPicPr>
          <a:picLocks noChangeAspect="1"/>
        </xdr:cNvPicPr>
      </xdr:nvPicPr>
      <xdr:blipFill>
        <a:blip xmlns:r="http://schemas.openxmlformats.org/officeDocument/2006/relationships" r:embed="rId1"/>
        <a:stretch>
          <a:fillRect/>
        </a:stretch>
      </xdr:blipFill>
      <xdr:spPr>
        <a:xfrm>
          <a:off x="314325" y="200025"/>
          <a:ext cx="561975" cy="57568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0</xdr:colOff>
      <xdr:row>7</xdr:row>
      <xdr:rowOff>0</xdr:rowOff>
    </xdr:from>
    <xdr:to>
      <xdr:col>5</xdr:col>
      <xdr:colOff>938742</xdr:colOff>
      <xdr:row>9</xdr:row>
      <xdr:rowOff>9525</xdr:rowOff>
    </xdr:to>
    <xdr:sp macro="[38]!A_2017" textlink="">
      <xdr:nvSpPr>
        <xdr:cNvPr id="6" name="Rectángulo: esquinas redondeadas 15">
          <a:extLst>
            <a:ext uri="{FF2B5EF4-FFF2-40B4-BE49-F238E27FC236}">
              <a16:creationId xmlns:a16="http://schemas.microsoft.com/office/drawing/2014/main" id="{00000000-0008-0000-0B00-000006000000}"/>
            </a:ext>
          </a:extLst>
        </xdr:cNvPr>
        <xdr:cNvSpPr/>
      </xdr:nvSpPr>
      <xdr:spPr>
        <a:xfrm>
          <a:off x="247650" y="1171575"/>
          <a:ext cx="8015817" cy="4095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666750</xdr:colOff>
      <xdr:row>82</xdr:row>
      <xdr:rowOff>114300</xdr:rowOff>
    </xdr:from>
    <xdr:to>
      <xdr:col>2</xdr:col>
      <xdr:colOff>2400300</xdr:colOff>
      <xdr:row>85</xdr:row>
      <xdr:rowOff>66675</xdr:rowOff>
    </xdr:to>
    <xdr:sp macro="" textlink="">
      <xdr:nvSpPr>
        <xdr:cNvPr id="7" name="CuadroTexto 7">
          <a:extLst>
            <a:ext uri="{FF2B5EF4-FFF2-40B4-BE49-F238E27FC236}">
              <a16:creationId xmlns:a16="http://schemas.microsoft.com/office/drawing/2014/main" id="{00000000-0008-0000-0B00-000007000000}"/>
            </a:ext>
          </a:extLst>
        </xdr:cNvPr>
        <xdr:cNvSpPr txBox="1"/>
      </xdr:nvSpPr>
      <xdr:spPr>
        <a:xfrm>
          <a:off x="1428750" y="15716250"/>
          <a:ext cx="2495550"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590550</xdr:colOff>
      <xdr:row>82</xdr:row>
      <xdr:rowOff>180977</xdr:rowOff>
    </xdr:from>
    <xdr:to>
      <xdr:col>2</xdr:col>
      <xdr:colOff>2543175</xdr:colOff>
      <xdr:row>83</xdr:row>
      <xdr:rowOff>0</xdr:rowOff>
    </xdr:to>
    <xdr:cxnSp macro="">
      <xdr:nvCxnSpPr>
        <xdr:cNvPr id="8" name="Conector recto 8">
          <a:extLst>
            <a:ext uri="{FF2B5EF4-FFF2-40B4-BE49-F238E27FC236}">
              <a16:creationId xmlns:a16="http://schemas.microsoft.com/office/drawing/2014/main" id="{00000000-0008-0000-0B00-000008000000}"/>
            </a:ext>
          </a:extLst>
        </xdr:cNvPr>
        <xdr:cNvCxnSpPr/>
      </xdr:nvCxnSpPr>
      <xdr:spPr>
        <a:xfrm>
          <a:off x="1352550" y="15782927"/>
          <a:ext cx="2714625" cy="95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881813</xdr:colOff>
      <xdr:row>82</xdr:row>
      <xdr:rowOff>152400</xdr:rowOff>
    </xdr:from>
    <xdr:to>
      <xdr:col>5</xdr:col>
      <xdr:colOff>800100</xdr:colOff>
      <xdr:row>82</xdr:row>
      <xdr:rowOff>160038</xdr:rowOff>
    </xdr:to>
    <xdr:cxnSp macro="">
      <xdr:nvCxnSpPr>
        <xdr:cNvPr id="9" name="Conector recto 9">
          <a:extLst>
            <a:ext uri="{FF2B5EF4-FFF2-40B4-BE49-F238E27FC236}">
              <a16:creationId xmlns:a16="http://schemas.microsoft.com/office/drawing/2014/main" id="{00000000-0008-0000-0B00-000009000000}"/>
            </a:ext>
          </a:extLst>
        </xdr:cNvPr>
        <xdr:cNvCxnSpPr/>
      </xdr:nvCxnSpPr>
      <xdr:spPr>
        <a:xfrm flipV="1">
          <a:off x="6225338" y="15754350"/>
          <a:ext cx="2413837" cy="76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619125</xdr:colOff>
      <xdr:row>82</xdr:row>
      <xdr:rowOff>118782</xdr:rowOff>
    </xdr:from>
    <xdr:to>
      <xdr:col>6</xdr:col>
      <xdr:colOff>152400</xdr:colOff>
      <xdr:row>85</xdr:row>
      <xdr:rowOff>156882</xdr:rowOff>
    </xdr:to>
    <xdr:sp macro="" textlink="">
      <xdr:nvSpPr>
        <xdr:cNvPr id="10" name="CuadroTexto 10">
          <a:extLst>
            <a:ext uri="{FF2B5EF4-FFF2-40B4-BE49-F238E27FC236}">
              <a16:creationId xmlns:a16="http://schemas.microsoft.com/office/drawing/2014/main" id="{00000000-0008-0000-0B00-00000A000000}"/>
            </a:ext>
          </a:extLst>
        </xdr:cNvPr>
        <xdr:cNvSpPr txBox="1"/>
      </xdr:nvSpPr>
      <xdr:spPr>
        <a:xfrm>
          <a:off x="5962650" y="15720732"/>
          <a:ext cx="3000375"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247650</xdr:colOff>
      <xdr:row>1</xdr:row>
      <xdr:rowOff>133350</xdr:rowOff>
    </xdr:from>
    <xdr:ext cx="561975" cy="575681"/>
    <xdr:pic>
      <xdr:nvPicPr>
        <xdr:cNvPr id="11" name="Sample image" descr="Sample image">
          <a:extLst>
            <a:ext uri="{FF2B5EF4-FFF2-40B4-BE49-F238E27FC236}">
              <a16:creationId xmlns:a16="http://schemas.microsoft.com/office/drawing/2014/main" id="{DD602D81-CBD7-4FF9-B9A3-A72D02995200}"/>
            </a:ext>
          </a:extLst>
        </xdr:cNvPr>
        <xdr:cNvPicPr>
          <a:picLocks noChangeAspect="1"/>
        </xdr:cNvPicPr>
      </xdr:nvPicPr>
      <xdr:blipFill>
        <a:blip xmlns:r="http://schemas.openxmlformats.org/officeDocument/2006/relationships" r:embed="rId1"/>
        <a:stretch>
          <a:fillRect/>
        </a:stretch>
      </xdr:blipFill>
      <xdr:spPr>
        <a:xfrm>
          <a:off x="1009650" y="276225"/>
          <a:ext cx="561975" cy="57568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xdr:colOff>
      <xdr:row>8</xdr:row>
      <xdr:rowOff>10583</xdr:rowOff>
    </xdr:from>
    <xdr:to>
      <xdr:col>7</xdr:col>
      <xdr:colOff>1091143</xdr:colOff>
      <xdr:row>9</xdr:row>
      <xdr:rowOff>317500</xdr:rowOff>
    </xdr:to>
    <xdr:sp macro="[39]!A_2017" textlink="">
      <xdr:nvSpPr>
        <xdr:cNvPr id="6" name="Rectángulo: esquinas redondeadas 11">
          <a:extLst>
            <a:ext uri="{FF2B5EF4-FFF2-40B4-BE49-F238E27FC236}">
              <a16:creationId xmlns:a16="http://schemas.microsoft.com/office/drawing/2014/main" id="{00000000-0008-0000-0C00-000006000000}"/>
            </a:ext>
          </a:extLst>
        </xdr:cNvPr>
        <xdr:cNvSpPr/>
      </xdr:nvSpPr>
      <xdr:spPr>
        <a:xfrm>
          <a:off x="4419601" y="1486958"/>
          <a:ext cx="6663267" cy="48789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666750</xdr:colOff>
      <xdr:row>91</xdr:row>
      <xdr:rowOff>114300</xdr:rowOff>
    </xdr:from>
    <xdr:to>
      <xdr:col>2</xdr:col>
      <xdr:colOff>295275</xdr:colOff>
      <xdr:row>94</xdr:row>
      <xdr:rowOff>66675</xdr:rowOff>
    </xdr:to>
    <xdr:sp macro="" textlink="">
      <xdr:nvSpPr>
        <xdr:cNvPr id="7" name="CuadroTexto 7">
          <a:extLst>
            <a:ext uri="{FF2B5EF4-FFF2-40B4-BE49-F238E27FC236}">
              <a16:creationId xmlns:a16="http://schemas.microsoft.com/office/drawing/2014/main" id="{00000000-0008-0000-0C00-000007000000}"/>
            </a:ext>
          </a:extLst>
        </xdr:cNvPr>
        <xdr:cNvSpPr txBox="1"/>
      </xdr:nvSpPr>
      <xdr:spPr>
        <a:xfrm>
          <a:off x="762000" y="21383625"/>
          <a:ext cx="2524125"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590550</xdr:colOff>
      <xdr:row>91</xdr:row>
      <xdr:rowOff>180975</xdr:rowOff>
    </xdr:from>
    <xdr:to>
      <xdr:col>2</xdr:col>
      <xdr:colOff>457200</xdr:colOff>
      <xdr:row>91</xdr:row>
      <xdr:rowOff>180976</xdr:rowOff>
    </xdr:to>
    <xdr:cxnSp macro="">
      <xdr:nvCxnSpPr>
        <xdr:cNvPr id="8" name="Conector recto 8">
          <a:extLst>
            <a:ext uri="{FF2B5EF4-FFF2-40B4-BE49-F238E27FC236}">
              <a16:creationId xmlns:a16="http://schemas.microsoft.com/office/drawing/2014/main" id="{00000000-0008-0000-0C00-000008000000}"/>
            </a:ext>
          </a:extLst>
        </xdr:cNvPr>
        <xdr:cNvCxnSpPr/>
      </xdr:nvCxnSpPr>
      <xdr:spPr>
        <a:xfrm flipV="1">
          <a:off x="685800" y="21450300"/>
          <a:ext cx="27622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721099</xdr:colOff>
      <xdr:row>91</xdr:row>
      <xdr:rowOff>90207</xdr:rowOff>
    </xdr:from>
    <xdr:to>
      <xdr:col>7</xdr:col>
      <xdr:colOff>790575</xdr:colOff>
      <xdr:row>94</xdr:row>
      <xdr:rowOff>128307</xdr:rowOff>
    </xdr:to>
    <xdr:sp macro="" textlink="">
      <xdr:nvSpPr>
        <xdr:cNvPr id="10" name="CuadroTexto 10">
          <a:extLst>
            <a:ext uri="{FF2B5EF4-FFF2-40B4-BE49-F238E27FC236}">
              <a16:creationId xmlns:a16="http://schemas.microsoft.com/office/drawing/2014/main" id="{00000000-0008-0000-0C00-00000A000000}"/>
            </a:ext>
          </a:extLst>
        </xdr:cNvPr>
        <xdr:cNvSpPr txBox="1"/>
      </xdr:nvSpPr>
      <xdr:spPr>
        <a:xfrm>
          <a:off x="7369549" y="18263907"/>
          <a:ext cx="3412751"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4</xdr:col>
      <xdr:colOff>942975</xdr:colOff>
      <xdr:row>91</xdr:row>
      <xdr:rowOff>123825</xdr:rowOff>
    </xdr:from>
    <xdr:to>
      <xdr:col>7</xdr:col>
      <xdr:colOff>552450</xdr:colOff>
      <xdr:row>91</xdr:row>
      <xdr:rowOff>123825</xdr:rowOff>
    </xdr:to>
    <xdr:cxnSp macro="">
      <xdr:nvCxnSpPr>
        <xdr:cNvPr id="13" name="12 Conector recto">
          <a:extLst>
            <a:ext uri="{FF2B5EF4-FFF2-40B4-BE49-F238E27FC236}">
              <a16:creationId xmlns:a16="http://schemas.microsoft.com/office/drawing/2014/main" id="{00000000-0008-0000-0C00-00000D000000}"/>
            </a:ext>
          </a:extLst>
        </xdr:cNvPr>
        <xdr:cNvCxnSpPr/>
      </xdr:nvCxnSpPr>
      <xdr:spPr>
        <a:xfrm>
          <a:off x="7591425" y="18297525"/>
          <a:ext cx="295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323850</xdr:colOff>
      <xdr:row>1</xdr:row>
      <xdr:rowOff>123825</xdr:rowOff>
    </xdr:from>
    <xdr:ext cx="561975" cy="575681"/>
    <xdr:pic>
      <xdr:nvPicPr>
        <xdr:cNvPr id="9" name="Sample image" descr="Sample image">
          <a:extLst>
            <a:ext uri="{FF2B5EF4-FFF2-40B4-BE49-F238E27FC236}">
              <a16:creationId xmlns:a16="http://schemas.microsoft.com/office/drawing/2014/main" id="{358BA4D2-616A-4CD6-ACCF-FF4A2FB25E0A}"/>
            </a:ext>
          </a:extLst>
        </xdr:cNvPr>
        <xdr:cNvPicPr>
          <a:picLocks noChangeAspect="1"/>
        </xdr:cNvPicPr>
      </xdr:nvPicPr>
      <xdr:blipFill>
        <a:blip xmlns:r="http://schemas.openxmlformats.org/officeDocument/2006/relationships" r:embed="rId1"/>
        <a:stretch>
          <a:fillRect/>
        </a:stretch>
      </xdr:blipFill>
      <xdr:spPr>
        <a:xfrm>
          <a:off x="1085850" y="323850"/>
          <a:ext cx="561975" cy="575681"/>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3</xdr:col>
      <xdr:colOff>0</xdr:colOff>
      <xdr:row>9</xdr:row>
      <xdr:rowOff>21166</xdr:rowOff>
    </xdr:from>
    <xdr:to>
      <xdr:col>8</xdr:col>
      <xdr:colOff>1079500</xdr:colOff>
      <xdr:row>10</xdr:row>
      <xdr:rowOff>402167</xdr:rowOff>
    </xdr:to>
    <xdr:sp macro="[40]!A_2017" textlink="">
      <xdr:nvSpPr>
        <xdr:cNvPr id="6" name="Rectángulo: esquinas redondeadas 11">
          <a:extLst>
            <a:ext uri="{FF2B5EF4-FFF2-40B4-BE49-F238E27FC236}">
              <a16:creationId xmlns:a16="http://schemas.microsoft.com/office/drawing/2014/main" id="{00000000-0008-0000-0D00-000006000000}"/>
            </a:ext>
          </a:extLst>
        </xdr:cNvPr>
        <xdr:cNvSpPr/>
      </xdr:nvSpPr>
      <xdr:spPr>
        <a:xfrm>
          <a:off x="4286250" y="1430866"/>
          <a:ext cx="6927850" cy="48577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666750</xdr:colOff>
      <xdr:row>171</xdr:row>
      <xdr:rowOff>114300</xdr:rowOff>
    </xdr:from>
    <xdr:to>
      <xdr:col>3</xdr:col>
      <xdr:colOff>295275</xdr:colOff>
      <xdr:row>174</xdr:row>
      <xdr:rowOff>66675</xdr:rowOff>
    </xdr:to>
    <xdr:sp macro="" textlink="">
      <xdr:nvSpPr>
        <xdr:cNvPr id="7" name="CuadroTexto 7">
          <a:extLst>
            <a:ext uri="{FF2B5EF4-FFF2-40B4-BE49-F238E27FC236}">
              <a16:creationId xmlns:a16="http://schemas.microsoft.com/office/drawing/2014/main" id="{7B2954B9-F834-4F90-AD13-381CE4538849}"/>
            </a:ext>
          </a:extLst>
        </xdr:cNvPr>
        <xdr:cNvSpPr txBox="1"/>
      </xdr:nvSpPr>
      <xdr:spPr>
        <a:xfrm>
          <a:off x="1428750" y="18497550"/>
          <a:ext cx="328612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590550</xdr:colOff>
      <xdr:row>171</xdr:row>
      <xdr:rowOff>180975</xdr:rowOff>
    </xdr:from>
    <xdr:to>
      <xdr:col>3</xdr:col>
      <xdr:colOff>457200</xdr:colOff>
      <xdr:row>171</xdr:row>
      <xdr:rowOff>180976</xdr:rowOff>
    </xdr:to>
    <xdr:cxnSp macro="">
      <xdr:nvCxnSpPr>
        <xdr:cNvPr id="8" name="Conector recto 8">
          <a:extLst>
            <a:ext uri="{FF2B5EF4-FFF2-40B4-BE49-F238E27FC236}">
              <a16:creationId xmlns:a16="http://schemas.microsoft.com/office/drawing/2014/main" id="{DD2EBA76-2031-4AC5-8910-6B88DEFF2E36}"/>
            </a:ext>
          </a:extLst>
        </xdr:cNvPr>
        <xdr:cNvCxnSpPr/>
      </xdr:nvCxnSpPr>
      <xdr:spPr>
        <a:xfrm flipV="1">
          <a:off x="1352550" y="18564225"/>
          <a:ext cx="35242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721099</xdr:colOff>
      <xdr:row>171</xdr:row>
      <xdr:rowOff>90207</xdr:rowOff>
    </xdr:from>
    <xdr:to>
      <xdr:col>8</xdr:col>
      <xdr:colOff>790575</xdr:colOff>
      <xdr:row>174</xdr:row>
      <xdr:rowOff>128307</xdr:rowOff>
    </xdr:to>
    <xdr:sp macro="" textlink="">
      <xdr:nvSpPr>
        <xdr:cNvPr id="9" name="CuadroTexto 10">
          <a:extLst>
            <a:ext uri="{FF2B5EF4-FFF2-40B4-BE49-F238E27FC236}">
              <a16:creationId xmlns:a16="http://schemas.microsoft.com/office/drawing/2014/main" id="{EAAF921C-BD1A-4F69-8E07-E500C1B12073}"/>
            </a:ext>
          </a:extLst>
        </xdr:cNvPr>
        <xdr:cNvSpPr txBox="1"/>
      </xdr:nvSpPr>
      <xdr:spPr>
        <a:xfrm>
          <a:off x="7369549" y="18473457"/>
          <a:ext cx="3412751"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5</xdr:col>
      <xdr:colOff>942975</xdr:colOff>
      <xdr:row>171</xdr:row>
      <xdr:rowOff>123825</xdr:rowOff>
    </xdr:from>
    <xdr:to>
      <xdr:col>8</xdr:col>
      <xdr:colOff>552450</xdr:colOff>
      <xdr:row>171</xdr:row>
      <xdr:rowOff>123825</xdr:rowOff>
    </xdr:to>
    <xdr:cxnSp macro="">
      <xdr:nvCxnSpPr>
        <xdr:cNvPr id="10" name="12 Conector recto">
          <a:extLst>
            <a:ext uri="{FF2B5EF4-FFF2-40B4-BE49-F238E27FC236}">
              <a16:creationId xmlns:a16="http://schemas.microsoft.com/office/drawing/2014/main" id="{2DFD90A0-EFC3-4F3A-95FA-0F7B3DDA6BB4}"/>
            </a:ext>
          </a:extLst>
        </xdr:cNvPr>
        <xdr:cNvCxnSpPr/>
      </xdr:nvCxnSpPr>
      <xdr:spPr>
        <a:xfrm>
          <a:off x="7591425" y="18507075"/>
          <a:ext cx="295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123825</xdr:colOff>
      <xdr:row>2</xdr:row>
      <xdr:rowOff>0</xdr:rowOff>
    </xdr:from>
    <xdr:ext cx="628650" cy="643982"/>
    <xdr:pic>
      <xdr:nvPicPr>
        <xdr:cNvPr id="11" name="Sample image" descr="Sample image">
          <a:extLst>
            <a:ext uri="{FF2B5EF4-FFF2-40B4-BE49-F238E27FC236}">
              <a16:creationId xmlns:a16="http://schemas.microsoft.com/office/drawing/2014/main" id="{8D7983E1-CB97-41DC-A858-96A78F304E84}"/>
            </a:ext>
          </a:extLst>
        </xdr:cNvPr>
        <xdr:cNvPicPr>
          <a:picLocks noChangeAspect="1"/>
        </xdr:cNvPicPr>
      </xdr:nvPicPr>
      <xdr:blipFill>
        <a:blip xmlns:r="http://schemas.openxmlformats.org/officeDocument/2006/relationships" r:embed="rId1"/>
        <a:stretch>
          <a:fillRect/>
        </a:stretch>
      </xdr:blipFill>
      <xdr:spPr>
        <a:xfrm>
          <a:off x="1009650" y="342900"/>
          <a:ext cx="628650" cy="643982"/>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390071</xdr:colOff>
      <xdr:row>56</xdr:row>
      <xdr:rowOff>0</xdr:rowOff>
    </xdr:from>
    <xdr:ext cx="184731" cy="264560"/>
    <xdr:sp macro="" textlink="">
      <xdr:nvSpPr>
        <xdr:cNvPr id="2" name="3 CuadroTexto">
          <a:extLst>
            <a:ext uri="{FF2B5EF4-FFF2-40B4-BE49-F238E27FC236}">
              <a16:creationId xmlns:a16="http://schemas.microsoft.com/office/drawing/2014/main" id="{00000000-0008-0000-0E00-000002000000}"/>
            </a:ext>
          </a:extLst>
        </xdr:cNvPr>
        <xdr:cNvSpPr txBox="1"/>
      </xdr:nvSpPr>
      <xdr:spPr>
        <a:xfrm>
          <a:off x="7238546" y="101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twoCellAnchor>
    <xdr:from>
      <xdr:col>2</xdr:col>
      <xdr:colOff>9523</xdr:colOff>
      <xdr:row>8</xdr:row>
      <xdr:rowOff>9524</xdr:rowOff>
    </xdr:from>
    <xdr:to>
      <xdr:col>7</xdr:col>
      <xdr:colOff>1038224</xdr:colOff>
      <xdr:row>11</xdr:row>
      <xdr:rowOff>19049</xdr:rowOff>
    </xdr:to>
    <xdr:sp macro="" textlink="">
      <xdr:nvSpPr>
        <xdr:cNvPr id="4" name="Rectángulo: esquinas redondeadas 7">
          <a:extLst>
            <a:ext uri="{FF2B5EF4-FFF2-40B4-BE49-F238E27FC236}">
              <a16:creationId xmlns:a16="http://schemas.microsoft.com/office/drawing/2014/main" id="{00000000-0008-0000-0E00-000004000000}"/>
            </a:ext>
          </a:extLst>
        </xdr:cNvPr>
        <xdr:cNvSpPr/>
      </xdr:nvSpPr>
      <xdr:spPr>
        <a:xfrm>
          <a:off x="2990848" y="771524"/>
          <a:ext cx="5724526" cy="4667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oneCellAnchor>
    <xdr:from>
      <xdr:col>6</xdr:col>
      <xdr:colOff>390071</xdr:colOff>
      <xdr:row>0</xdr:row>
      <xdr:rowOff>0</xdr:rowOff>
    </xdr:from>
    <xdr:ext cx="184731" cy="264560"/>
    <xdr:sp macro="" textlink="">
      <xdr:nvSpPr>
        <xdr:cNvPr id="7" name="3 CuadroTexto">
          <a:extLst>
            <a:ext uri="{FF2B5EF4-FFF2-40B4-BE49-F238E27FC236}">
              <a16:creationId xmlns:a16="http://schemas.microsoft.com/office/drawing/2014/main" id="{00000000-0008-0000-0E00-000007000000}"/>
            </a:ext>
          </a:extLst>
        </xdr:cNvPr>
        <xdr:cNvSpPr txBox="1"/>
      </xdr:nvSpPr>
      <xdr:spPr>
        <a:xfrm>
          <a:off x="7238546"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twoCellAnchor>
    <xdr:from>
      <xdr:col>2</xdr:col>
      <xdr:colOff>9523</xdr:colOff>
      <xdr:row>8</xdr:row>
      <xdr:rowOff>9524</xdr:rowOff>
    </xdr:from>
    <xdr:to>
      <xdr:col>7</xdr:col>
      <xdr:colOff>1038224</xdr:colOff>
      <xdr:row>11</xdr:row>
      <xdr:rowOff>19049</xdr:rowOff>
    </xdr:to>
    <xdr:sp macro="" textlink="">
      <xdr:nvSpPr>
        <xdr:cNvPr id="12" name="Rectángulo: esquinas redondeadas 7">
          <a:extLst>
            <a:ext uri="{FF2B5EF4-FFF2-40B4-BE49-F238E27FC236}">
              <a16:creationId xmlns:a16="http://schemas.microsoft.com/office/drawing/2014/main" id="{00000000-0008-0000-0E00-00000C000000}"/>
            </a:ext>
          </a:extLst>
        </xdr:cNvPr>
        <xdr:cNvSpPr/>
      </xdr:nvSpPr>
      <xdr:spPr>
        <a:xfrm>
          <a:off x="2990848" y="1314449"/>
          <a:ext cx="5772151" cy="6286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0</xdr:colOff>
      <xdr:row>8</xdr:row>
      <xdr:rowOff>9525</xdr:rowOff>
    </xdr:from>
    <xdr:to>
      <xdr:col>7</xdr:col>
      <xdr:colOff>990600</xdr:colOff>
      <xdr:row>10</xdr:row>
      <xdr:rowOff>104775</xdr:rowOff>
    </xdr:to>
    <xdr:sp macro="[41]!A_2017" textlink="">
      <xdr:nvSpPr>
        <xdr:cNvPr id="13" name="Rectángulo: esquinas redondeadas 13">
          <a:extLst>
            <a:ext uri="{FF2B5EF4-FFF2-40B4-BE49-F238E27FC236}">
              <a16:creationId xmlns:a16="http://schemas.microsoft.com/office/drawing/2014/main" id="{00000000-0008-0000-0E00-00000D000000}"/>
            </a:ext>
          </a:extLst>
        </xdr:cNvPr>
        <xdr:cNvSpPr/>
      </xdr:nvSpPr>
      <xdr:spPr>
        <a:xfrm>
          <a:off x="2981325" y="1314450"/>
          <a:ext cx="5772150" cy="581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666750</xdr:colOff>
      <xdr:row>50</xdr:row>
      <xdr:rowOff>114300</xdr:rowOff>
    </xdr:from>
    <xdr:to>
      <xdr:col>2</xdr:col>
      <xdr:colOff>295275</xdr:colOff>
      <xdr:row>53</xdr:row>
      <xdr:rowOff>66675</xdr:rowOff>
    </xdr:to>
    <xdr:sp macro="" textlink="">
      <xdr:nvSpPr>
        <xdr:cNvPr id="14" name="CuadroTexto 7">
          <a:extLst>
            <a:ext uri="{FF2B5EF4-FFF2-40B4-BE49-F238E27FC236}">
              <a16:creationId xmlns:a16="http://schemas.microsoft.com/office/drawing/2014/main" id="{80BE4960-5341-49EA-96E4-F75B4280D969}"/>
            </a:ext>
          </a:extLst>
        </xdr:cNvPr>
        <xdr:cNvSpPr txBox="1"/>
      </xdr:nvSpPr>
      <xdr:spPr>
        <a:xfrm>
          <a:off x="1552575" y="38452425"/>
          <a:ext cx="3028950"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590550</xdr:colOff>
      <xdr:row>50</xdr:row>
      <xdr:rowOff>180975</xdr:rowOff>
    </xdr:from>
    <xdr:to>
      <xdr:col>2</xdr:col>
      <xdr:colOff>457200</xdr:colOff>
      <xdr:row>50</xdr:row>
      <xdr:rowOff>180976</xdr:rowOff>
    </xdr:to>
    <xdr:cxnSp macro="">
      <xdr:nvCxnSpPr>
        <xdr:cNvPr id="15" name="Conector recto 8">
          <a:extLst>
            <a:ext uri="{FF2B5EF4-FFF2-40B4-BE49-F238E27FC236}">
              <a16:creationId xmlns:a16="http://schemas.microsoft.com/office/drawing/2014/main" id="{B7B6E1B8-DD52-421B-B0BB-0E6A0BD571ED}"/>
            </a:ext>
          </a:extLst>
        </xdr:cNvPr>
        <xdr:cNvCxnSpPr/>
      </xdr:nvCxnSpPr>
      <xdr:spPr>
        <a:xfrm flipV="1">
          <a:off x="1476375" y="38519100"/>
          <a:ext cx="326707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721099</xdr:colOff>
      <xdr:row>50</xdr:row>
      <xdr:rowOff>90207</xdr:rowOff>
    </xdr:from>
    <xdr:to>
      <xdr:col>7</xdr:col>
      <xdr:colOff>790575</xdr:colOff>
      <xdr:row>53</xdr:row>
      <xdr:rowOff>128307</xdr:rowOff>
    </xdr:to>
    <xdr:sp macro="" textlink="">
      <xdr:nvSpPr>
        <xdr:cNvPr id="16" name="CuadroTexto 10">
          <a:extLst>
            <a:ext uri="{FF2B5EF4-FFF2-40B4-BE49-F238E27FC236}">
              <a16:creationId xmlns:a16="http://schemas.microsoft.com/office/drawing/2014/main" id="{F0540D68-C0E9-4B93-B334-D7074B62A03B}"/>
            </a:ext>
          </a:extLst>
        </xdr:cNvPr>
        <xdr:cNvSpPr txBox="1"/>
      </xdr:nvSpPr>
      <xdr:spPr>
        <a:xfrm>
          <a:off x="7512424" y="38428332"/>
          <a:ext cx="3412751"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4</xdr:col>
      <xdr:colOff>942975</xdr:colOff>
      <xdr:row>50</xdr:row>
      <xdr:rowOff>123825</xdr:rowOff>
    </xdr:from>
    <xdr:to>
      <xdr:col>7</xdr:col>
      <xdr:colOff>552450</xdr:colOff>
      <xdr:row>50</xdr:row>
      <xdr:rowOff>123825</xdr:rowOff>
    </xdr:to>
    <xdr:cxnSp macro="">
      <xdr:nvCxnSpPr>
        <xdr:cNvPr id="17" name="12 Conector recto">
          <a:extLst>
            <a:ext uri="{FF2B5EF4-FFF2-40B4-BE49-F238E27FC236}">
              <a16:creationId xmlns:a16="http://schemas.microsoft.com/office/drawing/2014/main" id="{BF84792C-ACA1-4A4A-BA8A-73C4261DA34D}"/>
            </a:ext>
          </a:extLst>
        </xdr:cNvPr>
        <xdr:cNvCxnSpPr/>
      </xdr:nvCxnSpPr>
      <xdr:spPr>
        <a:xfrm>
          <a:off x="7734300" y="38461950"/>
          <a:ext cx="295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180975</xdr:colOff>
      <xdr:row>2</xdr:row>
      <xdr:rowOff>19050</xdr:rowOff>
    </xdr:from>
    <xdr:ext cx="715963" cy="733425"/>
    <xdr:pic>
      <xdr:nvPicPr>
        <xdr:cNvPr id="18" name="Sample image" descr="Sample image">
          <a:extLst>
            <a:ext uri="{FF2B5EF4-FFF2-40B4-BE49-F238E27FC236}">
              <a16:creationId xmlns:a16="http://schemas.microsoft.com/office/drawing/2014/main" id="{EF0F7F01-00AC-49D5-A112-1CC3CB871E81}"/>
            </a:ext>
          </a:extLst>
        </xdr:cNvPr>
        <xdr:cNvPicPr>
          <a:picLocks noChangeAspect="1"/>
        </xdr:cNvPicPr>
      </xdr:nvPicPr>
      <xdr:blipFill>
        <a:blip xmlns:r="http://schemas.openxmlformats.org/officeDocument/2006/relationships" r:embed="rId1"/>
        <a:stretch>
          <a:fillRect/>
        </a:stretch>
      </xdr:blipFill>
      <xdr:spPr>
        <a:xfrm>
          <a:off x="276225" y="247650"/>
          <a:ext cx="715963" cy="7334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57150</xdr:colOff>
      <xdr:row>6</xdr:row>
      <xdr:rowOff>57150</xdr:rowOff>
    </xdr:from>
    <xdr:to>
      <xdr:col>4</xdr:col>
      <xdr:colOff>1695450</xdr:colOff>
      <xdr:row>7</xdr:row>
      <xdr:rowOff>104775</xdr:rowOff>
    </xdr:to>
    <xdr:sp macro="[31]!A_2017" textlink="">
      <xdr:nvSpPr>
        <xdr:cNvPr id="16" name="Rectángulo: esquinas redondeadas 15">
          <a:extLst>
            <a:ext uri="{FF2B5EF4-FFF2-40B4-BE49-F238E27FC236}">
              <a16:creationId xmlns:a16="http://schemas.microsoft.com/office/drawing/2014/main" id="{00000000-0008-0000-0100-000010000000}"/>
            </a:ext>
          </a:extLst>
        </xdr:cNvPr>
        <xdr:cNvSpPr/>
      </xdr:nvSpPr>
      <xdr:spPr>
        <a:xfrm>
          <a:off x="7038975" y="1781175"/>
          <a:ext cx="1638300" cy="2571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219075</xdr:colOff>
      <xdr:row>6</xdr:row>
      <xdr:rowOff>66675</xdr:rowOff>
    </xdr:from>
    <xdr:to>
      <xdr:col>5</xdr:col>
      <xdr:colOff>1857375</xdr:colOff>
      <xdr:row>7</xdr:row>
      <xdr:rowOff>114300</xdr:rowOff>
    </xdr:to>
    <xdr:sp macro="[31]!A_2016" textlink="">
      <xdr:nvSpPr>
        <xdr:cNvPr id="17" name="Rectángulo: esquinas redondeadas 16">
          <a:extLst>
            <a:ext uri="{FF2B5EF4-FFF2-40B4-BE49-F238E27FC236}">
              <a16:creationId xmlns:a16="http://schemas.microsoft.com/office/drawing/2014/main" id="{00000000-0008-0000-0100-000011000000}"/>
            </a:ext>
          </a:extLst>
        </xdr:cNvPr>
        <xdr:cNvSpPr/>
      </xdr:nvSpPr>
      <xdr:spPr>
        <a:xfrm>
          <a:off x="8934450" y="1790700"/>
          <a:ext cx="1638300" cy="2571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19050</xdr:colOff>
      <xdr:row>89</xdr:row>
      <xdr:rowOff>66675</xdr:rowOff>
    </xdr:from>
    <xdr:to>
      <xdr:col>3</xdr:col>
      <xdr:colOff>2105025</xdr:colOff>
      <xdr:row>91</xdr:row>
      <xdr:rowOff>171450</xdr:rowOff>
    </xdr:to>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933450" y="18621375"/>
          <a:ext cx="2847975"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4</xdr:col>
      <xdr:colOff>476250</xdr:colOff>
      <xdr:row>89</xdr:row>
      <xdr:rowOff>47625</xdr:rowOff>
    </xdr:from>
    <xdr:to>
      <xdr:col>7</xdr:col>
      <xdr:colOff>628650</xdr:colOff>
      <xdr:row>91</xdr:row>
      <xdr:rowOff>180975</xdr:rowOff>
    </xdr:to>
    <xdr:sp macro="" textlink="">
      <xdr:nvSpPr>
        <xdr:cNvPr id="19" name="CuadroTexto 18">
          <a:extLst>
            <a:ext uri="{FF2B5EF4-FFF2-40B4-BE49-F238E27FC236}">
              <a16:creationId xmlns:a16="http://schemas.microsoft.com/office/drawing/2014/main" id="{00000000-0008-0000-0100-000013000000}"/>
            </a:ext>
          </a:extLst>
        </xdr:cNvPr>
        <xdr:cNvSpPr txBox="1"/>
      </xdr:nvSpPr>
      <xdr:spPr>
        <a:xfrm>
          <a:off x="6448425" y="18602325"/>
          <a:ext cx="272415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2</xdr:col>
      <xdr:colOff>9525</xdr:colOff>
      <xdr:row>89</xdr:row>
      <xdr:rowOff>133350</xdr:rowOff>
    </xdr:from>
    <xdr:to>
      <xdr:col>3</xdr:col>
      <xdr:colOff>2165183</xdr:colOff>
      <xdr:row>89</xdr:row>
      <xdr:rowOff>143376</xdr:rowOff>
    </xdr:to>
    <xdr:cxnSp macro="">
      <xdr:nvCxnSpPr>
        <xdr:cNvPr id="20" name="Conector recto 19">
          <a:extLst>
            <a:ext uri="{FF2B5EF4-FFF2-40B4-BE49-F238E27FC236}">
              <a16:creationId xmlns:a16="http://schemas.microsoft.com/office/drawing/2014/main" id="{00000000-0008-0000-0100-000014000000}"/>
            </a:ext>
          </a:extLst>
        </xdr:cNvPr>
        <xdr:cNvCxnSpPr/>
      </xdr:nvCxnSpPr>
      <xdr:spPr>
        <a:xfrm flipV="1">
          <a:off x="923925" y="18688050"/>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405563</xdr:colOff>
      <xdr:row>89</xdr:row>
      <xdr:rowOff>82217</xdr:rowOff>
    </xdr:from>
    <xdr:to>
      <xdr:col>7</xdr:col>
      <xdr:colOff>751471</xdr:colOff>
      <xdr:row>89</xdr:row>
      <xdr:rowOff>92243</xdr:rowOff>
    </xdr:to>
    <xdr:cxnSp macro="">
      <xdr:nvCxnSpPr>
        <xdr:cNvPr id="21" name="Conector recto 20">
          <a:extLst>
            <a:ext uri="{FF2B5EF4-FFF2-40B4-BE49-F238E27FC236}">
              <a16:creationId xmlns:a16="http://schemas.microsoft.com/office/drawing/2014/main" id="{00000000-0008-0000-0100-000015000000}"/>
            </a:ext>
          </a:extLst>
        </xdr:cNvPr>
        <xdr:cNvCxnSpPr/>
      </xdr:nvCxnSpPr>
      <xdr:spPr>
        <a:xfrm flipV="1">
          <a:off x="6377738" y="18636917"/>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127000</xdr:colOff>
      <xdr:row>1</xdr:row>
      <xdr:rowOff>63500</xdr:rowOff>
    </xdr:from>
    <xdr:ext cx="936625" cy="959470"/>
    <xdr:pic>
      <xdr:nvPicPr>
        <xdr:cNvPr id="9" name="Sample image" descr="Sample image">
          <a:extLst>
            <a:ext uri="{FF2B5EF4-FFF2-40B4-BE49-F238E27FC236}">
              <a16:creationId xmlns:a16="http://schemas.microsoft.com/office/drawing/2014/main" id="{139B5095-6BF8-43F1-B445-016F5CC08AB2}"/>
            </a:ext>
          </a:extLst>
        </xdr:cNvPr>
        <xdr:cNvPicPr>
          <a:picLocks noChangeAspect="1"/>
        </xdr:cNvPicPr>
      </xdr:nvPicPr>
      <xdr:blipFill>
        <a:blip xmlns:r="http://schemas.openxmlformats.org/officeDocument/2006/relationships" r:embed="rId1"/>
        <a:stretch>
          <a:fillRect/>
        </a:stretch>
      </xdr:blipFill>
      <xdr:spPr>
        <a:xfrm>
          <a:off x="285750" y="269875"/>
          <a:ext cx="936625" cy="95947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19050</xdr:colOff>
      <xdr:row>6</xdr:row>
      <xdr:rowOff>0</xdr:rowOff>
    </xdr:from>
    <xdr:to>
      <xdr:col>1</xdr:col>
      <xdr:colOff>5095875</xdr:colOff>
      <xdr:row>6</xdr:row>
      <xdr:rowOff>1038225</xdr:rowOff>
    </xdr:to>
    <xdr:sp macro="[32]!A_2017" textlink="">
      <xdr:nvSpPr>
        <xdr:cNvPr id="7" name="Rectángulo: esquinas redondeadas 6">
          <a:extLst>
            <a:ext uri="{FF2B5EF4-FFF2-40B4-BE49-F238E27FC236}">
              <a16:creationId xmlns:a16="http://schemas.microsoft.com/office/drawing/2014/main" id="{00000000-0008-0000-0200-000007000000}"/>
            </a:ext>
          </a:extLst>
        </xdr:cNvPr>
        <xdr:cNvSpPr/>
      </xdr:nvSpPr>
      <xdr:spPr>
        <a:xfrm>
          <a:off x="171450" y="1323975"/>
          <a:ext cx="5076825" cy="10382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895350</xdr:colOff>
      <xdr:row>52</xdr:row>
      <xdr:rowOff>95250</xdr:rowOff>
    </xdr:from>
    <xdr:to>
      <xdr:col>1</xdr:col>
      <xdr:colOff>3743325</xdr:colOff>
      <xdr:row>55</xdr:row>
      <xdr:rowOff>47625</xdr:rowOff>
    </xdr:to>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1047750" y="12344400"/>
          <a:ext cx="2847975"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4</xdr:col>
      <xdr:colOff>628650</xdr:colOff>
      <xdr:row>52</xdr:row>
      <xdr:rowOff>28575</xdr:rowOff>
    </xdr:from>
    <xdr:to>
      <xdr:col>6</xdr:col>
      <xdr:colOff>647700</xdr:colOff>
      <xdr:row>55</xdr:row>
      <xdr:rowOff>9525</xdr:rowOff>
    </xdr:to>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8020050" y="12277725"/>
          <a:ext cx="27241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xdr:col>
      <xdr:colOff>800100</xdr:colOff>
      <xdr:row>53</xdr:row>
      <xdr:rowOff>28575</xdr:rowOff>
    </xdr:from>
    <xdr:to>
      <xdr:col>1</xdr:col>
      <xdr:colOff>3717758</xdr:colOff>
      <xdr:row>53</xdr:row>
      <xdr:rowOff>38601</xdr:rowOff>
    </xdr:to>
    <xdr:cxnSp macro="">
      <xdr:nvCxnSpPr>
        <xdr:cNvPr id="11" name="Conector recto 10">
          <a:extLst>
            <a:ext uri="{FF2B5EF4-FFF2-40B4-BE49-F238E27FC236}">
              <a16:creationId xmlns:a16="http://schemas.microsoft.com/office/drawing/2014/main" id="{00000000-0008-0000-0200-00000B000000}"/>
            </a:ext>
          </a:extLst>
        </xdr:cNvPr>
        <xdr:cNvCxnSpPr/>
      </xdr:nvCxnSpPr>
      <xdr:spPr>
        <a:xfrm flipV="1">
          <a:off x="952500" y="12392025"/>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557963</xdr:colOff>
      <xdr:row>52</xdr:row>
      <xdr:rowOff>63167</xdr:rowOff>
    </xdr:from>
    <xdr:to>
      <xdr:col>6</xdr:col>
      <xdr:colOff>770521</xdr:colOff>
      <xdr:row>52</xdr:row>
      <xdr:rowOff>73193</xdr:rowOff>
    </xdr:to>
    <xdr:cxnSp macro="">
      <xdr:nvCxnSpPr>
        <xdr:cNvPr id="12" name="Conector recto 11">
          <a:extLst>
            <a:ext uri="{FF2B5EF4-FFF2-40B4-BE49-F238E27FC236}">
              <a16:creationId xmlns:a16="http://schemas.microsoft.com/office/drawing/2014/main" id="{00000000-0008-0000-0200-00000C000000}"/>
            </a:ext>
          </a:extLst>
        </xdr:cNvPr>
        <xdr:cNvCxnSpPr/>
      </xdr:nvCxnSpPr>
      <xdr:spPr>
        <a:xfrm flipV="1">
          <a:off x="7949363" y="12312317"/>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171450</xdr:colOff>
      <xdr:row>1</xdr:row>
      <xdr:rowOff>95249</xdr:rowOff>
    </xdr:from>
    <xdr:ext cx="733425" cy="751313"/>
    <xdr:pic>
      <xdr:nvPicPr>
        <xdr:cNvPr id="13" name="Sample image" descr="Sample image">
          <a:extLst>
            <a:ext uri="{FF2B5EF4-FFF2-40B4-BE49-F238E27FC236}">
              <a16:creationId xmlns:a16="http://schemas.microsoft.com/office/drawing/2014/main" id="{EF99979D-5037-449B-A761-2448238F9FCD}"/>
            </a:ext>
          </a:extLst>
        </xdr:cNvPr>
        <xdr:cNvPicPr>
          <a:picLocks noChangeAspect="1"/>
        </xdr:cNvPicPr>
      </xdr:nvPicPr>
      <xdr:blipFill>
        <a:blip xmlns:r="http://schemas.openxmlformats.org/officeDocument/2006/relationships" r:embed="rId1"/>
        <a:stretch>
          <a:fillRect/>
        </a:stretch>
      </xdr:blipFill>
      <xdr:spPr>
        <a:xfrm>
          <a:off x="323850" y="314324"/>
          <a:ext cx="733425" cy="75131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2</xdr:col>
      <xdr:colOff>105833</xdr:colOff>
      <xdr:row>6</xdr:row>
      <xdr:rowOff>84667</xdr:rowOff>
    </xdr:from>
    <xdr:to>
      <xdr:col>4</xdr:col>
      <xdr:colOff>1481666</xdr:colOff>
      <xdr:row>7</xdr:row>
      <xdr:rowOff>169333</xdr:rowOff>
    </xdr:to>
    <xdr:sp macro="[33]!A_2017" textlink="">
      <xdr:nvSpPr>
        <xdr:cNvPr id="7" name="Rectángulo: esquinas redondeadas 6">
          <a:extLst>
            <a:ext uri="{FF2B5EF4-FFF2-40B4-BE49-F238E27FC236}">
              <a16:creationId xmlns:a16="http://schemas.microsoft.com/office/drawing/2014/main" id="{00000000-0008-0000-0300-000007000000}"/>
            </a:ext>
          </a:extLst>
        </xdr:cNvPr>
        <xdr:cNvSpPr/>
      </xdr:nvSpPr>
      <xdr:spPr>
        <a:xfrm>
          <a:off x="5058833" y="1656292"/>
          <a:ext cx="4309533" cy="4561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552450</xdr:colOff>
      <xdr:row>47</xdr:row>
      <xdr:rowOff>123825</xdr:rowOff>
    </xdr:from>
    <xdr:to>
      <xdr:col>1</xdr:col>
      <xdr:colOff>3305175</xdr:colOff>
      <xdr:row>50</xdr:row>
      <xdr:rowOff>76200</xdr:rowOff>
    </xdr:to>
    <xdr:sp macro="" textlink="">
      <xdr:nvSpPr>
        <xdr:cNvPr id="8" name="CuadroTexto 7">
          <a:extLst>
            <a:ext uri="{FF2B5EF4-FFF2-40B4-BE49-F238E27FC236}">
              <a16:creationId xmlns:a16="http://schemas.microsoft.com/office/drawing/2014/main" id="{00000000-0008-0000-0300-000008000000}"/>
            </a:ext>
          </a:extLst>
        </xdr:cNvPr>
        <xdr:cNvSpPr txBox="1"/>
      </xdr:nvSpPr>
      <xdr:spPr>
        <a:xfrm>
          <a:off x="714375" y="9944100"/>
          <a:ext cx="275272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4</xdr:col>
      <xdr:colOff>476249</xdr:colOff>
      <xdr:row>48</xdr:row>
      <xdr:rowOff>28575</xdr:rowOff>
    </xdr:from>
    <xdr:to>
      <xdr:col>6</xdr:col>
      <xdr:colOff>885824</xdr:colOff>
      <xdr:row>51</xdr:row>
      <xdr:rowOff>9525</xdr:rowOff>
    </xdr:to>
    <xdr:sp macro="" textlink="">
      <xdr:nvSpPr>
        <xdr:cNvPr id="9" name="CuadroTexto 8">
          <a:extLst>
            <a:ext uri="{FF2B5EF4-FFF2-40B4-BE49-F238E27FC236}">
              <a16:creationId xmlns:a16="http://schemas.microsoft.com/office/drawing/2014/main" id="{00000000-0008-0000-0300-000009000000}"/>
            </a:ext>
          </a:extLst>
        </xdr:cNvPr>
        <xdr:cNvSpPr txBox="1"/>
      </xdr:nvSpPr>
      <xdr:spPr>
        <a:xfrm>
          <a:off x="6486524" y="10058400"/>
          <a:ext cx="2562225"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1</xdr:col>
      <xdr:colOff>542925</xdr:colOff>
      <xdr:row>47</xdr:row>
      <xdr:rowOff>190500</xdr:rowOff>
    </xdr:from>
    <xdr:to>
      <xdr:col>1</xdr:col>
      <xdr:colOff>3393908</xdr:colOff>
      <xdr:row>47</xdr:row>
      <xdr:rowOff>200526</xdr:rowOff>
    </xdr:to>
    <xdr:cxnSp macro="">
      <xdr:nvCxnSpPr>
        <xdr:cNvPr id="10" name="Conector recto 9">
          <a:extLst>
            <a:ext uri="{FF2B5EF4-FFF2-40B4-BE49-F238E27FC236}">
              <a16:creationId xmlns:a16="http://schemas.microsoft.com/office/drawing/2014/main" id="{00000000-0008-0000-0300-00000A000000}"/>
            </a:ext>
          </a:extLst>
        </xdr:cNvPr>
        <xdr:cNvCxnSpPr/>
      </xdr:nvCxnSpPr>
      <xdr:spPr>
        <a:xfrm flipV="1">
          <a:off x="704850" y="10010775"/>
          <a:ext cx="2850983"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557963</xdr:colOff>
      <xdr:row>48</xdr:row>
      <xdr:rowOff>63167</xdr:rowOff>
    </xdr:from>
    <xdr:to>
      <xdr:col>6</xdr:col>
      <xdr:colOff>770521</xdr:colOff>
      <xdr:row>48</xdr:row>
      <xdr:rowOff>73193</xdr:rowOff>
    </xdr:to>
    <xdr:cxnSp macro="">
      <xdr:nvCxnSpPr>
        <xdr:cNvPr id="11" name="Conector recto 10">
          <a:extLst>
            <a:ext uri="{FF2B5EF4-FFF2-40B4-BE49-F238E27FC236}">
              <a16:creationId xmlns:a16="http://schemas.microsoft.com/office/drawing/2014/main" id="{00000000-0008-0000-0300-00000B000000}"/>
            </a:ext>
          </a:extLst>
        </xdr:cNvPr>
        <xdr:cNvCxnSpPr/>
      </xdr:nvCxnSpPr>
      <xdr:spPr>
        <a:xfrm flipV="1">
          <a:off x="7949363" y="12474242"/>
          <a:ext cx="2917658"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161745</xdr:colOff>
      <xdr:row>1</xdr:row>
      <xdr:rowOff>53914</xdr:rowOff>
    </xdr:from>
    <xdr:ext cx="817713" cy="837657"/>
    <xdr:pic>
      <xdr:nvPicPr>
        <xdr:cNvPr id="12" name="Sample image" descr="Sample image">
          <a:extLst>
            <a:ext uri="{FF2B5EF4-FFF2-40B4-BE49-F238E27FC236}">
              <a16:creationId xmlns:a16="http://schemas.microsoft.com/office/drawing/2014/main" id="{D08BDCD5-0A11-4665-865D-7AC20AF4565C}"/>
            </a:ext>
          </a:extLst>
        </xdr:cNvPr>
        <xdr:cNvPicPr>
          <a:picLocks noChangeAspect="1"/>
        </xdr:cNvPicPr>
      </xdr:nvPicPr>
      <xdr:blipFill>
        <a:blip xmlns:r="http://schemas.openxmlformats.org/officeDocument/2006/relationships" r:embed="rId1"/>
        <a:stretch>
          <a:fillRect/>
        </a:stretch>
      </xdr:blipFill>
      <xdr:spPr>
        <a:xfrm>
          <a:off x="323490" y="98843"/>
          <a:ext cx="817713" cy="83765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38099</xdr:colOff>
      <xdr:row>1</xdr:row>
      <xdr:rowOff>28575</xdr:rowOff>
    </xdr:from>
    <xdr:to>
      <xdr:col>2</xdr:col>
      <xdr:colOff>276224</xdr:colOff>
      <xdr:row>1</xdr:row>
      <xdr:rowOff>638175</xdr:rowOff>
    </xdr:to>
    <xdr:pic>
      <xdr:nvPicPr>
        <xdr:cNvPr id="6" name="7 Imagen">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4" y="104775"/>
          <a:ext cx="619125" cy="609600"/>
        </a:xfrm>
        <a:prstGeom prst="rect">
          <a:avLst/>
        </a:prstGeom>
      </xdr:spPr>
    </xdr:pic>
    <xdr:clientData/>
  </xdr:twoCellAnchor>
  <xdr:twoCellAnchor>
    <xdr:from>
      <xdr:col>3</xdr:col>
      <xdr:colOff>84667</xdr:colOff>
      <xdr:row>6</xdr:row>
      <xdr:rowOff>42335</xdr:rowOff>
    </xdr:from>
    <xdr:to>
      <xdr:col>6</xdr:col>
      <xdr:colOff>2328334</xdr:colOff>
      <xdr:row>7</xdr:row>
      <xdr:rowOff>158751</xdr:rowOff>
    </xdr:to>
    <xdr:sp macro="[34]!A_2017" textlink="">
      <xdr:nvSpPr>
        <xdr:cNvPr id="8" name="Rectángulo: esquinas redondeadas 7">
          <a:extLst>
            <a:ext uri="{FF2B5EF4-FFF2-40B4-BE49-F238E27FC236}">
              <a16:creationId xmlns:a16="http://schemas.microsoft.com/office/drawing/2014/main" id="{00000000-0008-0000-0400-000008000000}"/>
            </a:ext>
          </a:extLst>
        </xdr:cNvPr>
        <xdr:cNvSpPr/>
      </xdr:nvSpPr>
      <xdr:spPr>
        <a:xfrm>
          <a:off x="3332692" y="1252010"/>
          <a:ext cx="9387417" cy="3164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xdr:col>
      <xdr:colOff>552450</xdr:colOff>
      <xdr:row>120</xdr:row>
      <xdr:rowOff>123825</xdr:rowOff>
    </xdr:from>
    <xdr:to>
      <xdr:col>3</xdr:col>
      <xdr:colOff>1504950</xdr:colOff>
      <xdr:row>123</xdr:row>
      <xdr:rowOff>76200</xdr:rowOff>
    </xdr:to>
    <xdr:sp macro="" textlink="">
      <xdr:nvSpPr>
        <xdr:cNvPr id="9" name="CuadroTexto 8">
          <a:extLst>
            <a:ext uri="{FF2B5EF4-FFF2-40B4-BE49-F238E27FC236}">
              <a16:creationId xmlns:a16="http://schemas.microsoft.com/office/drawing/2014/main" id="{00000000-0008-0000-0400-000009000000}"/>
            </a:ext>
          </a:extLst>
        </xdr:cNvPr>
        <xdr:cNvSpPr txBox="1"/>
      </xdr:nvSpPr>
      <xdr:spPr>
        <a:xfrm>
          <a:off x="1019175" y="27346275"/>
          <a:ext cx="373380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5</xdr:col>
      <xdr:colOff>476249</xdr:colOff>
      <xdr:row>121</xdr:row>
      <xdr:rowOff>28575</xdr:rowOff>
    </xdr:from>
    <xdr:to>
      <xdr:col>6</xdr:col>
      <xdr:colOff>1104900</xdr:colOff>
      <xdr:row>124</xdr:row>
      <xdr:rowOff>9525</xdr:rowOff>
    </xdr:to>
    <xdr:sp macro="" textlink="">
      <xdr:nvSpPr>
        <xdr:cNvPr id="10" name="CuadroTexto 9">
          <a:extLst>
            <a:ext uri="{FF2B5EF4-FFF2-40B4-BE49-F238E27FC236}">
              <a16:creationId xmlns:a16="http://schemas.microsoft.com/office/drawing/2014/main" id="{00000000-0008-0000-0400-00000A000000}"/>
            </a:ext>
          </a:extLst>
        </xdr:cNvPr>
        <xdr:cNvSpPr txBox="1"/>
      </xdr:nvSpPr>
      <xdr:spPr>
        <a:xfrm>
          <a:off x="8486774" y="27479625"/>
          <a:ext cx="3009901"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twoCellAnchor>
    <xdr:from>
      <xdr:col>2</xdr:col>
      <xdr:colOff>1314450</xdr:colOff>
      <xdr:row>120</xdr:row>
      <xdr:rowOff>190500</xdr:rowOff>
    </xdr:from>
    <xdr:to>
      <xdr:col>3</xdr:col>
      <xdr:colOff>774533</xdr:colOff>
      <xdr:row>120</xdr:row>
      <xdr:rowOff>200526</xdr:rowOff>
    </xdr:to>
    <xdr:cxnSp macro="">
      <xdr:nvCxnSpPr>
        <xdr:cNvPr id="11" name="Conector recto 10">
          <a:extLst>
            <a:ext uri="{FF2B5EF4-FFF2-40B4-BE49-F238E27FC236}">
              <a16:creationId xmlns:a16="http://schemas.microsoft.com/office/drawing/2014/main" id="{00000000-0008-0000-0400-00000B000000}"/>
            </a:ext>
          </a:extLst>
        </xdr:cNvPr>
        <xdr:cNvCxnSpPr/>
      </xdr:nvCxnSpPr>
      <xdr:spPr>
        <a:xfrm flipV="1">
          <a:off x="1781175" y="27412950"/>
          <a:ext cx="2241383"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557963</xdr:colOff>
      <xdr:row>121</xdr:row>
      <xdr:rowOff>73193</xdr:rowOff>
    </xdr:from>
    <xdr:to>
      <xdr:col>6</xdr:col>
      <xdr:colOff>923925</xdr:colOff>
      <xdr:row>121</xdr:row>
      <xdr:rowOff>76200</xdr:rowOff>
    </xdr:to>
    <xdr:cxnSp macro="">
      <xdr:nvCxnSpPr>
        <xdr:cNvPr id="12" name="Conector recto 11">
          <a:extLst>
            <a:ext uri="{FF2B5EF4-FFF2-40B4-BE49-F238E27FC236}">
              <a16:creationId xmlns:a16="http://schemas.microsoft.com/office/drawing/2014/main" id="{00000000-0008-0000-0400-00000C000000}"/>
            </a:ext>
          </a:extLst>
        </xdr:cNvPr>
        <xdr:cNvCxnSpPr/>
      </xdr:nvCxnSpPr>
      <xdr:spPr>
        <a:xfrm>
          <a:off x="8568488" y="27524243"/>
          <a:ext cx="2747212" cy="30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31750</xdr:colOff>
      <xdr:row>1</xdr:row>
      <xdr:rowOff>31751</xdr:rowOff>
    </xdr:from>
    <xdr:ext cx="619881" cy="635000"/>
    <xdr:pic>
      <xdr:nvPicPr>
        <xdr:cNvPr id="13" name="Sample image" descr="Sample image">
          <a:extLst>
            <a:ext uri="{FF2B5EF4-FFF2-40B4-BE49-F238E27FC236}">
              <a16:creationId xmlns:a16="http://schemas.microsoft.com/office/drawing/2014/main" id="{17118F31-C363-4A29-9B3E-EFF5F710954F}"/>
            </a:ext>
          </a:extLst>
        </xdr:cNvPr>
        <xdr:cNvPicPr>
          <a:picLocks noChangeAspect="1"/>
        </xdr:cNvPicPr>
      </xdr:nvPicPr>
      <xdr:blipFill>
        <a:blip xmlns:r="http://schemas.openxmlformats.org/officeDocument/2006/relationships" r:embed="rId2"/>
        <a:stretch>
          <a:fillRect/>
        </a:stretch>
      </xdr:blipFill>
      <xdr:spPr>
        <a:xfrm>
          <a:off x="111125" y="111126"/>
          <a:ext cx="619881" cy="635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2</xdr:col>
      <xdr:colOff>609600</xdr:colOff>
      <xdr:row>4</xdr:row>
      <xdr:rowOff>161925</xdr:rowOff>
    </xdr:from>
    <xdr:to>
      <xdr:col>2</xdr:col>
      <xdr:colOff>2971800</xdr:colOff>
      <xdr:row>4</xdr:row>
      <xdr:rowOff>171450</xdr:rowOff>
    </xdr:to>
    <xdr:cxnSp macro="">
      <xdr:nvCxnSpPr>
        <xdr:cNvPr id="3" name="17 Conector recto">
          <a:extLst>
            <a:ext uri="{FF2B5EF4-FFF2-40B4-BE49-F238E27FC236}">
              <a16:creationId xmlns:a16="http://schemas.microsoft.com/office/drawing/2014/main" id="{00000000-0008-0000-0500-000003000000}"/>
            </a:ext>
          </a:extLst>
        </xdr:cNvPr>
        <xdr:cNvCxnSpPr>
          <a:cxnSpLocks noChangeShapeType="1"/>
        </xdr:cNvCxnSpPr>
      </xdr:nvCxnSpPr>
      <xdr:spPr bwMode="auto">
        <a:xfrm>
          <a:off x="1438275" y="1114425"/>
          <a:ext cx="2362200" cy="9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57150</xdr:colOff>
      <xdr:row>7</xdr:row>
      <xdr:rowOff>47625</xdr:rowOff>
    </xdr:from>
    <xdr:to>
      <xdr:col>4</xdr:col>
      <xdr:colOff>1295400</xdr:colOff>
      <xdr:row>7</xdr:row>
      <xdr:rowOff>247650</xdr:rowOff>
    </xdr:to>
    <xdr:sp macro="[35]!todo" textlink="">
      <xdr:nvSpPr>
        <xdr:cNvPr id="9" name="Rectángulo: esquinas redondeadas 8">
          <a:extLst>
            <a:ext uri="{FF2B5EF4-FFF2-40B4-BE49-F238E27FC236}">
              <a16:creationId xmlns:a16="http://schemas.microsoft.com/office/drawing/2014/main" id="{00000000-0008-0000-0500-000009000000}"/>
            </a:ext>
          </a:extLst>
        </xdr:cNvPr>
        <xdr:cNvSpPr/>
      </xdr:nvSpPr>
      <xdr:spPr>
        <a:xfrm>
          <a:off x="4962525" y="1343025"/>
          <a:ext cx="2619375"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552450</xdr:colOff>
      <xdr:row>76</xdr:row>
      <xdr:rowOff>123825</xdr:rowOff>
    </xdr:from>
    <xdr:to>
      <xdr:col>2</xdr:col>
      <xdr:colOff>2762250</xdr:colOff>
      <xdr:row>79</xdr:row>
      <xdr:rowOff>76200</xdr:rowOff>
    </xdr:to>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666750" y="14601825"/>
          <a:ext cx="2924175"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2</xdr:col>
      <xdr:colOff>0</xdr:colOff>
      <xdr:row>76</xdr:row>
      <xdr:rowOff>139700</xdr:rowOff>
    </xdr:from>
    <xdr:to>
      <xdr:col>2</xdr:col>
      <xdr:colOff>2609850</xdr:colOff>
      <xdr:row>76</xdr:row>
      <xdr:rowOff>168776</xdr:rowOff>
    </xdr:to>
    <xdr:cxnSp macro="">
      <xdr:nvCxnSpPr>
        <xdr:cNvPr id="11" name="Conector recto 10">
          <a:extLst>
            <a:ext uri="{FF2B5EF4-FFF2-40B4-BE49-F238E27FC236}">
              <a16:creationId xmlns:a16="http://schemas.microsoft.com/office/drawing/2014/main" id="{00000000-0008-0000-0500-00000B000000}"/>
            </a:ext>
          </a:extLst>
        </xdr:cNvPr>
        <xdr:cNvCxnSpPr/>
      </xdr:nvCxnSpPr>
      <xdr:spPr>
        <a:xfrm flipV="1">
          <a:off x="825500" y="14649450"/>
          <a:ext cx="2609850" cy="290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4053638</xdr:colOff>
      <xdr:row>76</xdr:row>
      <xdr:rowOff>190500</xdr:rowOff>
    </xdr:from>
    <xdr:to>
      <xdr:col>4</xdr:col>
      <xdr:colOff>1333500</xdr:colOff>
      <xdr:row>76</xdr:row>
      <xdr:rowOff>197018</xdr:rowOff>
    </xdr:to>
    <xdr:cxnSp macro="">
      <xdr:nvCxnSpPr>
        <xdr:cNvPr id="12" name="Conector recto 11">
          <a:extLst>
            <a:ext uri="{FF2B5EF4-FFF2-40B4-BE49-F238E27FC236}">
              <a16:creationId xmlns:a16="http://schemas.microsoft.com/office/drawing/2014/main" id="{00000000-0008-0000-0500-00000C000000}"/>
            </a:ext>
          </a:extLst>
        </xdr:cNvPr>
        <xdr:cNvCxnSpPr/>
      </xdr:nvCxnSpPr>
      <xdr:spPr>
        <a:xfrm flipV="1">
          <a:off x="4882313" y="14668500"/>
          <a:ext cx="2737687" cy="65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3857625</xdr:colOff>
      <xdr:row>76</xdr:row>
      <xdr:rowOff>165100</xdr:rowOff>
    </xdr:from>
    <xdr:to>
      <xdr:col>5</xdr:col>
      <xdr:colOff>28576</xdr:colOff>
      <xdr:row>80</xdr:row>
      <xdr:rowOff>12700</xdr:rowOff>
    </xdr:to>
    <xdr:sp macro="" textlink="">
      <xdr:nvSpPr>
        <xdr:cNvPr id="15" name="CuadroTexto 14">
          <a:extLst>
            <a:ext uri="{FF2B5EF4-FFF2-40B4-BE49-F238E27FC236}">
              <a16:creationId xmlns:a16="http://schemas.microsoft.com/office/drawing/2014/main" id="{00000000-0008-0000-0500-00000F000000}"/>
            </a:ext>
          </a:extLst>
        </xdr:cNvPr>
        <xdr:cNvSpPr txBox="1"/>
      </xdr:nvSpPr>
      <xdr:spPr>
        <a:xfrm>
          <a:off x="4683125" y="14674850"/>
          <a:ext cx="3013076"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142875</xdr:colOff>
      <xdr:row>1</xdr:row>
      <xdr:rowOff>111125</xdr:rowOff>
    </xdr:from>
    <xdr:ext cx="733425" cy="751313"/>
    <xdr:pic>
      <xdr:nvPicPr>
        <xdr:cNvPr id="13" name="Sample image" descr="Sample image">
          <a:extLst>
            <a:ext uri="{FF2B5EF4-FFF2-40B4-BE49-F238E27FC236}">
              <a16:creationId xmlns:a16="http://schemas.microsoft.com/office/drawing/2014/main" id="{7AA4EC45-C253-4CF3-8135-B1B6D03B0F8E}"/>
            </a:ext>
          </a:extLst>
        </xdr:cNvPr>
        <xdr:cNvPicPr>
          <a:picLocks noChangeAspect="1"/>
        </xdr:cNvPicPr>
      </xdr:nvPicPr>
      <xdr:blipFill>
        <a:blip xmlns:r="http://schemas.openxmlformats.org/officeDocument/2006/relationships" r:embed="rId1"/>
        <a:stretch>
          <a:fillRect/>
        </a:stretch>
      </xdr:blipFill>
      <xdr:spPr>
        <a:xfrm>
          <a:off x="254000" y="206375"/>
          <a:ext cx="733425" cy="75131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1485900</xdr:colOff>
      <xdr:row>3</xdr:row>
      <xdr:rowOff>180975</xdr:rowOff>
    </xdr:from>
    <xdr:to>
      <xdr:col>1</xdr:col>
      <xdr:colOff>4991100</xdr:colOff>
      <xdr:row>3</xdr:row>
      <xdr:rowOff>180975</xdr:rowOff>
    </xdr:to>
    <xdr:cxnSp macro="">
      <xdr:nvCxnSpPr>
        <xdr:cNvPr id="6" name="8 Conector recto">
          <a:extLst>
            <a:ext uri="{FF2B5EF4-FFF2-40B4-BE49-F238E27FC236}">
              <a16:creationId xmlns:a16="http://schemas.microsoft.com/office/drawing/2014/main" id="{00000000-0008-0000-0600-000006000000}"/>
            </a:ext>
          </a:extLst>
        </xdr:cNvPr>
        <xdr:cNvCxnSpPr/>
      </xdr:nvCxnSpPr>
      <xdr:spPr>
        <a:xfrm>
          <a:off x="1600200" y="1247775"/>
          <a:ext cx="35052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1485900</xdr:colOff>
      <xdr:row>3</xdr:row>
      <xdr:rowOff>180975</xdr:rowOff>
    </xdr:from>
    <xdr:to>
      <xdr:col>2</xdr:col>
      <xdr:colOff>0</xdr:colOff>
      <xdr:row>3</xdr:row>
      <xdr:rowOff>180975</xdr:rowOff>
    </xdr:to>
    <xdr:cxnSp macro="">
      <xdr:nvCxnSpPr>
        <xdr:cNvPr id="9" name="8 Conector recto">
          <a:extLst>
            <a:ext uri="{FF2B5EF4-FFF2-40B4-BE49-F238E27FC236}">
              <a16:creationId xmlns:a16="http://schemas.microsoft.com/office/drawing/2014/main" id="{00000000-0008-0000-0600-000009000000}"/>
            </a:ext>
          </a:extLst>
        </xdr:cNvPr>
        <xdr:cNvCxnSpPr/>
      </xdr:nvCxnSpPr>
      <xdr:spPr>
        <a:xfrm>
          <a:off x="1571625" y="1247775"/>
          <a:ext cx="35052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6</xdr:row>
      <xdr:rowOff>47625</xdr:rowOff>
    </xdr:from>
    <xdr:to>
      <xdr:col>2</xdr:col>
      <xdr:colOff>1447800</xdr:colOff>
      <xdr:row>6</xdr:row>
      <xdr:rowOff>247650</xdr:rowOff>
    </xdr:to>
    <xdr:sp macro="[36]!A_2017" textlink="">
      <xdr:nvSpPr>
        <xdr:cNvPr id="10" name="Rectángulo: esquinas redondeadas 9">
          <a:extLst>
            <a:ext uri="{FF2B5EF4-FFF2-40B4-BE49-F238E27FC236}">
              <a16:creationId xmlns:a16="http://schemas.microsoft.com/office/drawing/2014/main" id="{00000000-0008-0000-0600-00000A000000}"/>
            </a:ext>
          </a:extLst>
        </xdr:cNvPr>
        <xdr:cNvSpPr/>
      </xdr:nvSpPr>
      <xdr:spPr>
        <a:xfrm>
          <a:off x="6438900" y="1581150"/>
          <a:ext cx="1371600"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76200</xdr:colOff>
      <xdr:row>6</xdr:row>
      <xdr:rowOff>57150</xdr:rowOff>
    </xdr:from>
    <xdr:to>
      <xdr:col>3</xdr:col>
      <xdr:colOff>1447800</xdr:colOff>
      <xdr:row>6</xdr:row>
      <xdr:rowOff>257175</xdr:rowOff>
    </xdr:to>
    <xdr:sp macro="[36]!A_2016" textlink="">
      <xdr:nvSpPr>
        <xdr:cNvPr id="11" name="Rectángulo: esquinas redondeadas 10">
          <a:extLst>
            <a:ext uri="{FF2B5EF4-FFF2-40B4-BE49-F238E27FC236}">
              <a16:creationId xmlns:a16="http://schemas.microsoft.com/office/drawing/2014/main" id="{00000000-0008-0000-0600-00000B000000}"/>
            </a:ext>
          </a:extLst>
        </xdr:cNvPr>
        <xdr:cNvSpPr/>
      </xdr:nvSpPr>
      <xdr:spPr>
        <a:xfrm>
          <a:off x="7953375" y="1590675"/>
          <a:ext cx="1371600" cy="2000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552450</xdr:colOff>
      <xdr:row>85</xdr:row>
      <xdr:rowOff>123825</xdr:rowOff>
    </xdr:from>
    <xdr:to>
      <xdr:col>1</xdr:col>
      <xdr:colOff>3733800</xdr:colOff>
      <xdr:row>88</xdr:row>
      <xdr:rowOff>76200</xdr:rowOff>
    </xdr:to>
    <xdr:sp macro="" textlink="">
      <xdr:nvSpPr>
        <xdr:cNvPr id="12" name="CuadroTexto 11">
          <a:extLst>
            <a:ext uri="{FF2B5EF4-FFF2-40B4-BE49-F238E27FC236}">
              <a16:creationId xmlns:a16="http://schemas.microsoft.com/office/drawing/2014/main" id="{00000000-0008-0000-0600-00000C000000}"/>
            </a:ext>
          </a:extLst>
        </xdr:cNvPr>
        <xdr:cNvSpPr txBox="1"/>
      </xdr:nvSpPr>
      <xdr:spPr>
        <a:xfrm>
          <a:off x="666750" y="19335750"/>
          <a:ext cx="31813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800100</xdr:colOff>
      <xdr:row>85</xdr:row>
      <xdr:rowOff>161925</xdr:rowOff>
    </xdr:from>
    <xdr:to>
      <xdr:col>1</xdr:col>
      <xdr:colOff>3609975</xdr:colOff>
      <xdr:row>85</xdr:row>
      <xdr:rowOff>171951</xdr:rowOff>
    </xdr:to>
    <xdr:cxnSp macro="">
      <xdr:nvCxnSpPr>
        <xdr:cNvPr id="13" name="Conector recto 12">
          <a:extLst>
            <a:ext uri="{FF2B5EF4-FFF2-40B4-BE49-F238E27FC236}">
              <a16:creationId xmlns:a16="http://schemas.microsoft.com/office/drawing/2014/main" id="{00000000-0008-0000-0600-00000D000000}"/>
            </a:ext>
          </a:extLst>
        </xdr:cNvPr>
        <xdr:cNvCxnSpPr/>
      </xdr:nvCxnSpPr>
      <xdr:spPr>
        <a:xfrm flipV="1">
          <a:off x="914400" y="19373850"/>
          <a:ext cx="2809875" cy="100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4053638</xdr:colOff>
      <xdr:row>85</xdr:row>
      <xdr:rowOff>190500</xdr:rowOff>
    </xdr:from>
    <xdr:to>
      <xdr:col>4</xdr:col>
      <xdr:colOff>1333500</xdr:colOff>
      <xdr:row>85</xdr:row>
      <xdr:rowOff>197018</xdr:rowOff>
    </xdr:to>
    <xdr:cxnSp macro="">
      <xdr:nvCxnSpPr>
        <xdr:cNvPr id="14" name="Conector recto 13">
          <a:extLst>
            <a:ext uri="{FF2B5EF4-FFF2-40B4-BE49-F238E27FC236}">
              <a16:creationId xmlns:a16="http://schemas.microsoft.com/office/drawing/2014/main" id="{00000000-0008-0000-0600-00000E000000}"/>
            </a:ext>
          </a:extLst>
        </xdr:cNvPr>
        <xdr:cNvCxnSpPr/>
      </xdr:nvCxnSpPr>
      <xdr:spPr>
        <a:xfrm flipV="1">
          <a:off x="4882313" y="14668500"/>
          <a:ext cx="2737687" cy="65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3857625</xdr:colOff>
      <xdr:row>85</xdr:row>
      <xdr:rowOff>133350</xdr:rowOff>
    </xdr:from>
    <xdr:to>
      <xdr:col>5</xdr:col>
      <xdr:colOff>28576</xdr:colOff>
      <xdr:row>88</xdr:row>
      <xdr:rowOff>171450</xdr:rowOff>
    </xdr:to>
    <xdr:sp macro="" textlink="">
      <xdr:nvSpPr>
        <xdr:cNvPr id="15" name="CuadroTexto 14">
          <a:extLst>
            <a:ext uri="{FF2B5EF4-FFF2-40B4-BE49-F238E27FC236}">
              <a16:creationId xmlns:a16="http://schemas.microsoft.com/office/drawing/2014/main" id="{00000000-0008-0000-0600-00000F000000}"/>
            </a:ext>
          </a:extLst>
        </xdr:cNvPr>
        <xdr:cNvSpPr txBox="1"/>
      </xdr:nvSpPr>
      <xdr:spPr>
        <a:xfrm>
          <a:off x="4686300" y="14611350"/>
          <a:ext cx="3009901"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111125</xdr:colOff>
      <xdr:row>1</xdr:row>
      <xdr:rowOff>79375</xdr:rowOff>
    </xdr:from>
    <xdr:ext cx="733425" cy="751313"/>
    <xdr:pic>
      <xdr:nvPicPr>
        <xdr:cNvPr id="16" name="Sample image" descr="Sample image">
          <a:extLst>
            <a:ext uri="{FF2B5EF4-FFF2-40B4-BE49-F238E27FC236}">
              <a16:creationId xmlns:a16="http://schemas.microsoft.com/office/drawing/2014/main" id="{6A001627-8CF7-48FB-BE05-8660B8B9D47D}"/>
            </a:ext>
          </a:extLst>
        </xdr:cNvPr>
        <xdr:cNvPicPr>
          <a:picLocks noChangeAspect="1"/>
        </xdr:cNvPicPr>
      </xdr:nvPicPr>
      <xdr:blipFill>
        <a:blip xmlns:r="http://schemas.openxmlformats.org/officeDocument/2006/relationships" r:embed="rId1"/>
        <a:stretch>
          <a:fillRect/>
        </a:stretch>
      </xdr:blipFill>
      <xdr:spPr>
        <a:xfrm>
          <a:off x="222250" y="142875"/>
          <a:ext cx="733425" cy="75131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1485900</xdr:colOff>
      <xdr:row>5</xdr:row>
      <xdr:rowOff>180975</xdr:rowOff>
    </xdr:from>
    <xdr:to>
      <xdr:col>1</xdr:col>
      <xdr:colOff>4991100</xdr:colOff>
      <xdr:row>5</xdr:row>
      <xdr:rowOff>180975</xdr:rowOff>
    </xdr:to>
    <xdr:cxnSp macro="">
      <xdr:nvCxnSpPr>
        <xdr:cNvPr id="7" name="8 Conector recto">
          <a:extLst>
            <a:ext uri="{FF2B5EF4-FFF2-40B4-BE49-F238E27FC236}">
              <a16:creationId xmlns:a16="http://schemas.microsoft.com/office/drawing/2014/main" id="{00000000-0008-0000-0700-000007000000}"/>
            </a:ext>
          </a:extLst>
        </xdr:cNvPr>
        <xdr:cNvCxnSpPr/>
      </xdr:nvCxnSpPr>
      <xdr:spPr>
        <a:xfrm>
          <a:off x="1571625" y="1247775"/>
          <a:ext cx="35052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310977</xdr:colOff>
      <xdr:row>17</xdr:row>
      <xdr:rowOff>18640</xdr:rowOff>
    </xdr:from>
    <xdr:ext cx="11446788" cy="3207545"/>
    <xdr:sp macro="" textlink="">
      <xdr:nvSpPr>
        <xdr:cNvPr id="8" name="Rectángulo 7">
          <a:extLst>
            <a:ext uri="{FF2B5EF4-FFF2-40B4-BE49-F238E27FC236}">
              <a16:creationId xmlns:a16="http://schemas.microsoft.com/office/drawing/2014/main" id="{00000000-0008-0000-0700-000008000000}"/>
            </a:ext>
          </a:extLst>
        </xdr:cNvPr>
        <xdr:cNvSpPr/>
      </xdr:nvSpPr>
      <xdr:spPr>
        <a:xfrm>
          <a:off x="389418" y="3705375"/>
          <a:ext cx="11446788" cy="3207545"/>
        </a:xfrm>
        <a:prstGeom prst="rect">
          <a:avLst/>
        </a:prstGeom>
        <a:noFill/>
      </xdr:spPr>
      <xdr:txBody>
        <a:bodyPr wrap="none" lIns="91440" tIns="45720" rIns="91440" bIns="45720">
          <a:spAutoFit/>
        </a:bodyPr>
        <a:lstStyle/>
        <a:p>
          <a:pPr algn="ctr"/>
          <a:r>
            <a:rPr lang="es-ES" sz="19900" b="0" cap="none" spc="0">
              <a:ln w="0"/>
              <a:solidFill>
                <a:schemeClr val="tx1"/>
              </a:solidFill>
              <a:effectLst>
                <a:outerShdw blurRad="38100" dist="19050" dir="2700000" algn="tl" rotWithShape="0">
                  <a:schemeClr val="dk1">
                    <a:alpha val="40000"/>
                  </a:schemeClr>
                </a:outerShdw>
              </a:effectLst>
            </a:rPr>
            <a:t>NO APLICA</a:t>
          </a:r>
        </a:p>
      </xdr:txBody>
    </xdr:sp>
    <xdr:clientData/>
  </xdr:oneCellAnchor>
  <xdr:twoCellAnchor>
    <xdr:from>
      <xdr:col>1</xdr:col>
      <xdr:colOff>552449</xdr:colOff>
      <xdr:row>45</xdr:row>
      <xdr:rowOff>123825</xdr:rowOff>
    </xdr:from>
    <xdr:to>
      <xdr:col>3</xdr:col>
      <xdr:colOff>705969</xdr:colOff>
      <xdr:row>48</xdr:row>
      <xdr:rowOff>76200</xdr:rowOff>
    </xdr:to>
    <xdr:sp macro="" textlink="">
      <xdr:nvSpPr>
        <xdr:cNvPr id="9" name="CuadroTexto 8">
          <a:extLst>
            <a:ext uri="{FF2B5EF4-FFF2-40B4-BE49-F238E27FC236}">
              <a16:creationId xmlns:a16="http://schemas.microsoft.com/office/drawing/2014/main" id="{00000000-0008-0000-0700-000009000000}"/>
            </a:ext>
          </a:extLst>
        </xdr:cNvPr>
        <xdr:cNvSpPr txBox="1"/>
      </xdr:nvSpPr>
      <xdr:spPr>
        <a:xfrm>
          <a:off x="630890" y="9525560"/>
          <a:ext cx="3134285" cy="5911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800100</xdr:colOff>
      <xdr:row>45</xdr:row>
      <xdr:rowOff>156883</xdr:rowOff>
    </xdr:from>
    <xdr:to>
      <xdr:col>3</xdr:col>
      <xdr:colOff>302559</xdr:colOff>
      <xdr:row>45</xdr:row>
      <xdr:rowOff>171951</xdr:rowOff>
    </xdr:to>
    <xdr:cxnSp macro="">
      <xdr:nvCxnSpPr>
        <xdr:cNvPr id="10" name="Conector recto 9">
          <a:extLst>
            <a:ext uri="{FF2B5EF4-FFF2-40B4-BE49-F238E27FC236}">
              <a16:creationId xmlns:a16="http://schemas.microsoft.com/office/drawing/2014/main" id="{00000000-0008-0000-0700-00000A000000}"/>
            </a:ext>
          </a:extLst>
        </xdr:cNvPr>
        <xdr:cNvCxnSpPr/>
      </xdr:nvCxnSpPr>
      <xdr:spPr>
        <a:xfrm flipV="1">
          <a:off x="878541" y="9558618"/>
          <a:ext cx="2483224" cy="1506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1672388</xdr:colOff>
      <xdr:row>45</xdr:row>
      <xdr:rowOff>134470</xdr:rowOff>
    </xdr:from>
    <xdr:to>
      <xdr:col>8</xdr:col>
      <xdr:colOff>963706</xdr:colOff>
      <xdr:row>45</xdr:row>
      <xdr:rowOff>140988</xdr:rowOff>
    </xdr:to>
    <xdr:cxnSp macro="">
      <xdr:nvCxnSpPr>
        <xdr:cNvPr id="11" name="Conector recto 10">
          <a:extLst>
            <a:ext uri="{FF2B5EF4-FFF2-40B4-BE49-F238E27FC236}">
              <a16:creationId xmlns:a16="http://schemas.microsoft.com/office/drawing/2014/main" id="{00000000-0008-0000-0700-00000B000000}"/>
            </a:ext>
          </a:extLst>
        </xdr:cNvPr>
        <xdr:cNvCxnSpPr/>
      </xdr:nvCxnSpPr>
      <xdr:spPr>
        <a:xfrm flipV="1">
          <a:off x="9146712" y="9536205"/>
          <a:ext cx="2641876" cy="65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1530724</xdr:colOff>
      <xdr:row>45</xdr:row>
      <xdr:rowOff>99732</xdr:rowOff>
    </xdr:from>
    <xdr:to>
      <xdr:col>8</xdr:col>
      <xdr:colOff>1070724</xdr:colOff>
      <xdr:row>48</xdr:row>
      <xdr:rowOff>137832</xdr:rowOff>
    </xdr:to>
    <xdr:sp macro="" textlink="">
      <xdr:nvSpPr>
        <xdr:cNvPr id="12" name="CuadroTexto 11">
          <a:extLst>
            <a:ext uri="{FF2B5EF4-FFF2-40B4-BE49-F238E27FC236}">
              <a16:creationId xmlns:a16="http://schemas.microsoft.com/office/drawing/2014/main" id="{00000000-0008-0000-0700-00000C000000}"/>
            </a:ext>
          </a:extLst>
        </xdr:cNvPr>
        <xdr:cNvSpPr txBox="1"/>
      </xdr:nvSpPr>
      <xdr:spPr>
        <a:xfrm>
          <a:off x="9005048" y="9501467"/>
          <a:ext cx="2890558" cy="67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224118</xdr:colOff>
      <xdr:row>1</xdr:row>
      <xdr:rowOff>67236</xdr:rowOff>
    </xdr:from>
    <xdr:ext cx="623527" cy="638735"/>
    <xdr:pic>
      <xdr:nvPicPr>
        <xdr:cNvPr id="13" name="Sample image" descr="Sample image">
          <a:extLst>
            <a:ext uri="{FF2B5EF4-FFF2-40B4-BE49-F238E27FC236}">
              <a16:creationId xmlns:a16="http://schemas.microsoft.com/office/drawing/2014/main" id="{405E1CEC-C2CB-445E-8A45-DC7050D3501E}"/>
            </a:ext>
          </a:extLst>
        </xdr:cNvPr>
        <xdr:cNvPicPr>
          <a:picLocks noChangeAspect="1"/>
        </xdr:cNvPicPr>
      </xdr:nvPicPr>
      <xdr:blipFill>
        <a:blip xmlns:r="http://schemas.openxmlformats.org/officeDocument/2006/relationships" r:embed="rId1"/>
        <a:stretch>
          <a:fillRect/>
        </a:stretch>
      </xdr:blipFill>
      <xdr:spPr>
        <a:xfrm>
          <a:off x="302559" y="145677"/>
          <a:ext cx="623527" cy="63873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85726</xdr:colOff>
      <xdr:row>10</xdr:row>
      <xdr:rowOff>419100</xdr:rowOff>
    </xdr:from>
    <xdr:ext cx="10372724" cy="6322757"/>
    <xdr:sp macro="" textlink="">
      <xdr:nvSpPr>
        <xdr:cNvPr id="7" name="Rectángulo 6">
          <a:extLst>
            <a:ext uri="{FF2B5EF4-FFF2-40B4-BE49-F238E27FC236}">
              <a16:creationId xmlns:a16="http://schemas.microsoft.com/office/drawing/2014/main" id="{00000000-0008-0000-0800-000007000000}"/>
            </a:ext>
          </a:extLst>
        </xdr:cNvPr>
        <xdr:cNvSpPr/>
      </xdr:nvSpPr>
      <xdr:spPr>
        <a:xfrm>
          <a:off x="180976" y="2371725"/>
          <a:ext cx="10372724" cy="6322757"/>
        </a:xfrm>
        <a:prstGeom prst="rect">
          <a:avLst/>
        </a:prstGeom>
        <a:noFill/>
      </xdr:spPr>
      <xdr:txBody>
        <a:bodyPr wrap="square" lIns="91440" tIns="45720" rIns="91440" bIns="45720">
          <a:spAutoFit/>
        </a:bodyPr>
        <a:lstStyle/>
        <a:p>
          <a:pPr algn="ctr"/>
          <a:r>
            <a:rPr lang="es-ES" sz="19900" b="0" cap="none" spc="0">
              <a:ln w="0"/>
              <a:solidFill>
                <a:schemeClr val="tx1"/>
              </a:solidFill>
              <a:effectLst>
                <a:outerShdw blurRad="38100" dist="19050" dir="2700000" algn="tl" rotWithShape="0">
                  <a:schemeClr val="dk1">
                    <a:alpha val="40000"/>
                  </a:schemeClr>
                </a:outerShdw>
              </a:effectLst>
            </a:rPr>
            <a:t>NO </a:t>
          </a:r>
        </a:p>
        <a:p>
          <a:pPr algn="ctr"/>
          <a:r>
            <a:rPr lang="es-ES" sz="19900" b="0" cap="none" spc="0">
              <a:ln w="0"/>
              <a:solidFill>
                <a:schemeClr val="tx1"/>
              </a:solidFill>
              <a:effectLst>
                <a:outerShdw blurRad="38100" dist="19050" dir="2700000" algn="tl" rotWithShape="0">
                  <a:schemeClr val="dk1">
                    <a:alpha val="40000"/>
                  </a:schemeClr>
                </a:outerShdw>
              </a:effectLst>
            </a:rPr>
            <a:t>APLICA</a:t>
          </a:r>
        </a:p>
      </xdr:txBody>
    </xdr:sp>
    <xdr:clientData/>
  </xdr:oneCellAnchor>
  <xdr:twoCellAnchor>
    <xdr:from>
      <xdr:col>1</xdr:col>
      <xdr:colOff>552449</xdr:colOff>
      <xdr:row>61</xdr:row>
      <xdr:rowOff>123825</xdr:rowOff>
    </xdr:from>
    <xdr:to>
      <xdr:col>3</xdr:col>
      <xdr:colOff>705969</xdr:colOff>
      <xdr:row>64</xdr:row>
      <xdr:rowOff>76200</xdr:rowOff>
    </xdr:to>
    <xdr:sp macro="" textlink="">
      <xdr:nvSpPr>
        <xdr:cNvPr id="8" name="CuadroTexto 7">
          <a:extLst>
            <a:ext uri="{FF2B5EF4-FFF2-40B4-BE49-F238E27FC236}">
              <a16:creationId xmlns:a16="http://schemas.microsoft.com/office/drawing/2014/main" id="{00000000-0008-0000-0800-000008000000}"/>
            </a:ext>
          </a:extLst>
        </xdr:cNvPr>
        <xdr:cNvSpPr txBox="1"/>
      </xdr:nvSpPr>
      <xdr:spPr>
        <a:xfrm>
          <a:off x="628649" y="9496425"/>
          <a:ext cx="3125320"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0" i="0" u="none" strike="noStrike">
              <a:solidFill>
                <a:schemeClr val="dk1"/>
              </a:solidFill>
              <a:effectLst/>
              <a:latin typeface="+mn-lt"/>
              <a:ea typeface="+mn-ea"/>
              <a:cs typeface="+mn-cs"/>
            </a:rPr>
            <a:t>PROFR.ISRAEL GONZAGA HERNANDEZ                                                       DIRECTOR DEL SM DIF DE TEXCALTITLAN</a:t>
          </a:r>
          <a:r>
            <a:rPr lang="es-MX"/>
            <a:t> </a:t>
          </a:r>
        </a:p>
      </xdr:txBody>
    </xdr:sp>
    <xdr:clientData/>
  </xdr:twoCellAnchor>
  <xdr:twoCellAnchor>
    <xdr:from>
      <xdr:col>1</xdr:col>
      <xdr:colOff>590550</xdr:colOff>
      <xdr:row>61</xdr:row>
      <xdr:rowOff>171450</xdr:rowOff>
    </xdr:from>
    <xdr:to>
      <xdr:col>3</xdr:col>
      <xdr:colOff>676275</xdr:colOff>
      <xdr:row>61</xdr:row>
      <xdr:rowOff>180975</xdr:rowOff>
    </xdr:to>
    <xdr:cxnSp macro="">
      <xdr:nvCxnSpPr>
        <xdr:cNvPr id="9" name="Conector recto 8">
          <a:extLst>
            <a:ext uri="{FF2B5EF4-FFF2-40B4-BE49-F238E27FC236}">
              <a16:creationId xmlns:a16="http://schemas.microsoft.com/office/drawing/2014/main" id="{00000000-0008-0000-0800-000009000000}"/>
            </a:ext>
          </a:extLst>
        </xdr:cNvPr>
        <xdr:cNvCxnSpPr/>
      </xdr:nvCxnSpPr>
      <xdr:spPr>
        <a:xfrm flipV="1">
          <a:off x="685800" y="13506450"/>
          <a:ext cx="249555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777038</xdr:colOff>
      <xdr:row>61</xdr:row>
      <xdr:rowOff>143995</xdr:rowOff>
    </xdr:from>
    <xdr:to>
      <xdr:col>7</xdr:col>
      <xdr:colOff>1516156</xdr:colOff>
      <xdr:row>61</xdr:row>
      <xdr:rowOff>150513</xdr:rowOff>
    </xdr:to>
    <xdr:cxnSp macro="">
      <xdr:nvCxnSpPr>
        <xdr:cNvPr id="10" name="Conector recto 9">
          <a:extLst>
            <a:ext uri="{FF2B5EF4-FFF2-40B4-BE49-F238E27FC236}">
              <a16:creationId xmlns:a16="http://schemas.microsoft.com/office/drawing/2014/main" id="{00000000-0008-0000-0800-00000A000000}"/>
            </a:ext>
          </a:extLst>
        </xdr:cNvPr>
        <xdr:cNvCxnSpPr/>
      </xdr:nvCxnSpPr>
      <xdr:spPr>
        <a:xfrm flipV="1">
          <a:off x="7958888" y="13478995"/>
          <a:ext cx="2425043" cy="65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635374</xdr:colOff>
      <xdr:row>62</xdr:row>
      <xdr:rowOff>166407</xdr:rowOff>
    </xdr:from>
    <xdr:to>
      <xdr:col>7</xdr:col>
      <xdr:colOff>1518399</xdr:colOff>
      <xdr:row>66</xdr:row>
      <xdr:rowOff>33057</xdr:rowOff>
    </xdr:to>
    <xdr:sp macro="" textlink="">
      <xdr:nvSpPr>
        <xdr:cNvPr id="11" name="CuadroTexto 10">
          <a:extLst>
            <a:ext uri="{FF2B5EF4-FFF2-40B4-BE49-F238E27FC236}">
              <a16:creationId xmlns:a16="http://schemas.microsoft.com/office/drawing/2014/main" id="{00000000-0008-0000-0800-00000B000000}"/>
            </a:ext>
          </a:extLst>
        </xdr:cNvPr>
        <xdr:cNvSpPr txBox="1"/>
      </xdr:nvSpPr>
      <xdr:spPr>
        <a:xfrm>
          <a:off x="7817224" y="13710957"/>
          <a:ext cx="256895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dk1"/>
              </a:solidFill>
              <a:effectLst/>
              <a:latin typeface="+mn-lt"/>
              <a:ea typeface="+mn-ea"/>
              <a:cs typeface="+mn-cs"/>
            </a:rPr>
            <a:t>L.A. ANGELICA MERCADO CASTAÑEDA                                                 TESORERA DEL SM DIF DE TEXCALTITLAN</a:t>
          </a:r>
          <a:r>
            <a:rPr lang="es-MX" sz="1100">
              <a:solidFill>
                <a:schemeClr val="dk1"/>
              </a:solidFill>
              <a:effectLst/>
              <a:latin typeface="+mn-lt"/>
              <a:ea typeface="+mn-ea"/>
              <a:cs typeface="+mn-cs"/>
            </a:rPr>
            <a:t> </a:t>
          </a:r>
          <a:endParaRPr lang="es-MX">
            <a:effectLst/>
          </a:endParaRPr>
        </a:p>
        <a:p>
          <a:endParaRPr lang="es-MX" sz="1100"/>
        </a:p>
      </xdr:txBody>
    </xdr:sp>
    <xdr:clientData/>
  </xdr:twoCellAnchor>
  <xdr:oneCellAnchor>
    <xdr:from>
      <xdr:col>1</xdr:col>
      <xdr:colOff>152400</xdr:colOff>
      <xdr:row>1</xdr:row>
      <xdr:rowOff>85725</xdr:rowOff>
    </xdr:from>
    <xdr:ext cx="561975" cy="575681"/>
    <xdr:pic>
      <xdr:nvPicPr>
        <xdr:cNvPr id="12" name="Sample image" descr="Sample image">
          <a:extLst>
            <a:ext uri="{FF2B5EF4-FFF2-40B4-BE49-F238E27FC236}">
              <a16:creationId xmlns:a16="http://schemas.microsoft.com/office/drawing/2014/main" id="{1BF9C268-F050-4E69-B733-4E6056CE7991}"/>
            </a:ext>
          </a:extLst>
        </xdr:cNvPr>
        <xdr:cNvPicPr>
          <a:picLocks noChangeAspect="1"/>
        </xdr:cNvPicPr>
      </xdr:nvPicPr>
      <xdr:blipFill>
        <a:blip xmlns:r="http://schemas.openxmlformats.org/officeDocument/2006/relationships" r:embed="rId1"/>
        <a:stretch>
          <a:fillRect/>
        </a:stretch>
      </xdr:blipFill>
      <xdr:spPr>
        <a:xfrm>
          <a:off x="247650" y="190500"/>
          <a:ext cx="561975" cy="57568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vilium\hp_pavillion\2ig\Tomo%20II\PLA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Pavilium\hp_pavillion\2ig\Tomo%20II\SABAD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Jair%20A.%20Enr&#237;quez%20Espinosa\ARCHIVO%20PARA%20C.P.%20LUCERO%20XIMO\C.P%202013%2018%20LUCERO%20XIMO\TESCI%202013%20%201%20COMPLETO\COBAEM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MUNICIPIOS%20REALIZADOS\CALCULO%20DE%20ISR\CALCULO%20DE%20IMPUESTO%20ISR.AYAPANG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2.71\Cuentapublica\Marisol%20Mart&#237;nez%20Cruz\Hoja%20de%20c&#225;lculo%20en%20C:%20Documents%20and%20Settings%20Administrador%20Mis%20documentos%20CTA.%20PUB.%20ESTATAL%202005%20ORGANISMOS%20PATHY%20AA_CUADROS%20SRYTVM.doc"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192.168.125.14/MUNICIPIOS%20REALIZADOS/CALCULO%20DE%20ISR/CALCULO%20DE%20IMPUESTO%20ISR.AYAPANG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p71\ARCHIVO%20PARA%20C.P.%20LUCERO%20XIMO\2015-------CUENTA%20PUBLICA%20%202014\1.%20FIDEICOMISO%20C3%20%202014\COBAEM201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Users\marco\Desktop\INGENIA\Mapa%20mexico%20estadistico%20estado.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Pavilium\hp_pavillion\2ig\Tomo%20II\FERNANDO1_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cp71\Documents%20and%20Settings\Admin\Mis%20documentos\PATY%20ZAMORA\AA%20CUENTAS%20P&#218;BLICAS\AA2009\CUADROS%202009\I.-%20EDUCACI&#211;N\COBAE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CP71\Users\US03516625\AppData\Local\Microsoft\Windows\INetCache\Content.Outlook\E4EFEYH9\CUENTA%20P&#218;BLICA%202016\IGISPEM\ARCHIVO%20PARA%20C.P.%20LUCERO%20XIMO\C.P%202013%2018%20LUCERO%20XIMO\TESCI%202013%20%201%20COMPLETO\COBAEM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Amorales\Configuraci&#243;n%20local\Archivos%20temporales%20de%20Internet\Content.IE5\JAQYUEK7\Estrategia\Plantilla_60000_Abr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p71\Users\US03517019\Desktop\CTA.PUBLICA%2013\VALLE%20DE%20CHALCO.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UNICIPIOS%20REALIZADOS\CALCULO%20DE%20ISR\CALCULO%20DE%20IMPUESTO%20ISR.AYAPANG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Users\US03539433\Documents\03.-%20E-R\12.-%20Historico_PAA-Rv02.C.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X:\2003\V%20Informe%20de%20Gobierno\V%20Informe%20de%20Gobierno%20(Cifras%20Agosto)linea+60%20Bursa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cp71\Documents%20and%20Settings\Admin\Mis%20documentos\PATY%20ZAMORA\AA%20CUENTAS%20P&#218;BLICAS\2008\CUADROS%202008\I.-%20EDUCACI&#211;N\COBAE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US03539433\Documents\03.-%20E-R\Seguimiento_PAA-Rv02.xlsx.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Jair%20A.%20Enr&#237;quez%20Espinosa\COBAEM201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Users\US03539433\Desktop\WORKMAP%20125%20MUNICIPIOS.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Admin/Mis%20documentos/PATY%20ZAMORA/AA%20CUENTAS%20P&#218;BLICAS/2008/CUADROS%202008/I.-%20EDUCACI&#211;N/COBAE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Admin/Mis%20documentos/PATY%20ZAMORA/AA%20CUENTAS%20P&#218;BLICAS/AA2009/CUADROS%202009/I.-%20EDUCACI&#211;N/COBAE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p71\CUENTA%20P&#218;BLICA%202010\CEMyBS\Hoja%20de%20c&#225;lculo%20en%20C:%20Documents%20and%20Settings%20Administrador%20Mis%20documentos%20CTA.%20PUB.%20ESTATAL%202005%20ORGANISMOS%20PATHY%20AA_CUADROS%20SRYTVM.doc"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1.%20Estado%20de%20Situaci&#243;n%20Financiera%20Comparativo.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2.%20Estado%20de%20Actividades%20Comparativo.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3.%20Estado%20de%20Variaci&#243;n%20en%20la%20Hacienda%20P&#250;blica.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4.%20Estado%20Anal&#237;tico%20del%20Activo.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5.%20Estado%20Anal&#237;tico%20de%20la%20Deuda%20y%20Otros%20Pasivos.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6.%20Estado%20de%20Cambios%20en%20la%20Situaci&#243;n%20Financiera.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7.%20Estado%20de%20Flujos%20de%20Efectivo.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11.%20Estado%20de%20Situaci&#243;n%20Financiera%20Detallado%20-%20LDF.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12.%20Balance%20Presu&#250;estario%20-%20LDF.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13.%20Estado%20Analitico%20de%20Ingresos%20Detallado%20-%20LDF.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ENTA%20P&#218;BLICA%202010/CEMyBS/Hoja%20de%20c&#225;lculo%20en%20C:%20Documents%20and%20Settings%20Administrador%20Mis%20documentos%20CTA.%20PUB.%20ESTATAL%202005%20ORGANISMOS%20PATHY%20AA_CUADROS%20SRYTVM.doc"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14.%20Estado%20Analitico%20del%20Ejercicio%20del%20Presupuesto%20de%20Egresos%20Clasificacion%20por%20Objeto%20del%20Gasto%20-%20LDF.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15.%20Estado%20Analitico%20del%20Ejercicio%20del%20Presupuesto%20de%20Egresos%20Detallado%20-%20LDF%20(%20clasificacion%20de%20servicios%20personales%20por%20categoria%2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P71\Users\US03595127\Desktop\2016\procedimientos%202016\&#160;\respaldo\ARCHIVOS%20FAIS\Copia%20de%20Direccionamiento_2015_me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p71\Cuenta%20P&#250;blica\2003\DCCOA-5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P71\Ernesto\CP%20ERNESTO\Jesus\ZINACANTEPEC%20OK\M%20ZINACANTEPEC%20OK\M%20ZINACANTEPEC.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PARFED05\D\CLAUDIA\REALES-PPTO\REL9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UNICIPIOS%20REALIZADOS/CALCULO%20DE%20ISR/CALCULO%20DE%20IMPUESTO%20ISR.AYAPAN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3"/>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LACION"/>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 val="CONCILIACIÓN_DEL_CALCULO"/>
      <sheetName val="IMPUESTO_QUINCENAL"/>
      <sheetName val="CONCILIACIÓN_DEL_CALCULO1"/>
      <sheetName val="IMPUESTO_QUINCENAL1"/>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ESTADOS"/>
      <sheetName val="Hoja3"/>
      <sheetName val="Z. PUEBLA"/>
      <sheetName val="Hoja7"/>
      <sheetName val="t zonas"/>
      <sheetName val="tabla anños"/>
      <sheetName val="Hoja1"/>
      <sheetName val="Hoja8"/>
    </sheetNames>
    <sheetDataSet>
      <sheetData sheetId="0">
        <row r="1">
          <cell r="B1" t="str">
            <v>Puebla</v>
          </cell>
          <cell r="C1" t="str">
            <v>Veracruz</v>
          </cell>
          <cell r="I1" t="str">
            <v>Hidalgo</v>
          </cell>
          <cell r="J1" t="str">
            <v>Edo. Mexico</v>
          </cell>
        </row>
        <row r="2">
          <cell r="A2" t="str">
            <v>Bueno</v>
          </cell>
        </row>
        <row r="3">
          <cell r="A3" t="str">
            <v>Regular</v>
          </cell>
        </row>
        <row r="4">
          <cell r="A4" t="str">
            <v>Malo</v>
          </cell>
        </row>
      </sheetData>
      <sheetData sheetId="1">
        <row r="18">
          <cell r="U18" t="str">
            <v>Bueno</v>
          </cell>
        </row>
        <row r="19">
          <cell r="U19" t="str">
            <v>Bueno</v>
          </cell>
        </row>
        <row r="23">
          <cell r="U23" t="str">
            <v>Bueno</v>
          </cell>
        </row>
        <row r="26">
          <cell r="U26" t="str">
            <v>Bueno</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RNANDO"/>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COMP_INGRESOS (2006)"/>
      <sheetName val="FLUJO DE EFECTIVO (2)"/>
      <sheetName val="COMP_INGRESOS (2007)"/>
      <sheetName val="PLAZAS (2)"/>
      <sheetName val="% DE OPERACION"/>
      <sheetName val="ESTADÍSTICA (2)"/>
      <sheetName val="Hoja2 (4)"/>
      <sheetName val="dccoa-005c"/>
      <sheetName val="EDO_POS_FINAN"/>
      <sheetName val="EDO_MOD_AL_PATRIMONIO"/>
      <sheetName val="COMP_EGR_X_CAP"/>
      <sheetName val="AVANCE_OPERATIVO"/>
      <sheetName val="Hoja2_(3)"/>
      <sheetName val="Hoja2_(2)"/>
      <sheetName val="COMP_INGRESOS_(2006)"/>
      <sheetName val="FLUJO_DE_EFECTIVO_(2)"/>
      <sheetName val="COMP_INGRESOS_(2007)"/>
      <sheetName val="PLAZAS_(2)"/>
      <sheetName val="%_DE_OPERACION"/>
      <sheetName val="ESTADÍSTICA_(2)"/>
      <sheetName val="Hoja2_(4)"/>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 xml:space="preserve">P A S I V O </v>
          </cell>
          <cell r="L9" t="str">
            <v>Cuentas por Pagar</v>
          </cell>
          <cell r="N9">
            <v>41925.199999999997</v>
          </cell>
          <cell r="P9">
            <v>8550.7000000000007</v>
          </cell>
          <cell r="R9">
            <v>33374.5</v>
          </cell>
        </row>
        <row r="10">
          <cell r="C10" t="str">
            <v>Bancos</v>
          </cell>
          <cell r="E10">
            <v>12594.4</v>
          </cell>
          <cell r="G10">
            <v>20205.900000000001</v>
          </cell>
          <cell r="I10">
            <v>-7611.5000000000018</v>
          </cell>
          <cell r="L10" t="str">
            <v>Depósitos en Garantía</v>
          </cell>
          <cell r="N10">
            <v>41.6</v>
          </cell>
          <cell r="P10">
            <v>8550.7000000000007</v>
          </cell>
          <cell r="R10">
            <v>41.6</v>
          </cell>
        </row>
        <row r="11">
          <cell r="C11" t="str">
            <v>Inversiones en Instituciones Financieras</v>
          </cell>
          <cell r="E11">
            <v>54327.5</v>
          </cell>
          <cell r="G11">
            <v>9089.6</v>
          </cell>
          <cell r="I11">
            <v>45237.9</v>
          </cell>
          <cell r="L11" t="str">
            <v>Retenciones a Favor de Terceros por Pagar</v>
          </cell>
          <cell r="N11">
            <v>884.9</v>
          </cell>
          <cell r="P11">
            <v>609.70000000000005</v>
          </cell>
          <cell r="R11">
            <v>275.19999999999993</v>
          </cell>
        </row>
        <row r="12">
          <cell r="C12" t="str">
            <v>Deudores Diversos</v>
          </cell>
          <cell r="E12">
            <v>68996.5</v>
          </cell>
          <cell r="G12">
            <v>38429.300000000003</v>
          </cell>
          <cell r="I12">
            <v>30567.199999999997</v>
          </cell>
        </row>
        <row r="13">
          <cell r="C13" t="str">
            <v>Anticipo a Proveedores</v>
          </cell>
          <cell r="E13">
            <v>1420.3</v>
          </cell>
          <cell r="G13">
            <v>54.3</v>
          </cell>
          <cell r="I13">
            <v>1366</v>
          </cell>
        </row>
        <row r="14">
          <cell r="C14" t="str">
            <v>Inventario para Ventas</v>
          </cell>
          <cell r="E14">
            <v>54.3</v>
          </cell>
          <cell r="G14">
            <v>169.2</v>
          </cell>
          <cell r="I14">
            <v>-169.2</v>
          </cell>
        </row>
        <row r="15">
          <cell r="C15" t="str">
            <v>Estimación para Cuentas Incobrables</v>
          </cell>
          <cell r="E15">
            <v>169.2</v>
          </cell>
          <cell r="G15">
            <v>14.5</v>
          </cell>
          <cell r="I15">
            <v>0</v>
          </cell>
        </row>
        <row r="16">
          <cell r="C16" t="str">
            <v>Mercancías en Tránsito</v>
          </cell>
          <cell r="E16">
            <v>18894.400000000001</v>
          </cell>
          <cell r="G16">
            <v>14.5</v>
          </cell>
          <cell r="I16" t="str">
            <v>_</v>
          </cell>
          <cell r="N16" t="str">
            <v>_</v>
          </cell>
          <cell r="P16" t="str">
            <v>_</v>
          </cell>
          <cell r="R16" t="str">
            <v>_</v>
          </cell>
        </row>
        <row r="17">
          <cell r="C17" t="str">
            <v xml:space="preserve">    TOTAL CIRCULANTE</v>
          </cell>
          <cell r="E17" t="str">
            <v>_</v>
          </cell>
          <cell r="G17" t="str">
            <v>_</v>
          </cell>
          <cell r="I17" t="str">
            <v>_</v>
          </cell>
          <cell r="L17" t="str">
            <v xml:space="preserve">    TOTAL A CORTO PLAZO</v>
          </cell>
          <cell r="N17" t="str">
            <v>_</v>
          </cell>
          <cell r="P17" t="str">
            <v>_</v>
          </cell>
          <cell r="R17" t="str">
            <v>_</v>
          </cell>
        </row>
        <row r="18">
          <cell r="B18" t="str">
            <v xml:space="preserve">    TOTAL CIRCULANTE</v>
          </cell>
          <cell r="C18" t="str">
            <v xml:space="preserve">    TOTAL CIRCULANTE</v>
          </cell>
          <cell r="E18">
            <v>156248.09999999998</v>
          </cell>
          <cell r="G18">
            <v>67965.3</v>
          </cell>
          <cell r="I18">
            <v>88282.799999999974</v>
          </cell>
          <cell r="K18" t="str">
            <v xml:space="preserve">    TOTAL A CORTO PLAZO</v>
          </cell>
          <cell r="L18" t="str">
            <v xml:space="preserve">    TOTAL A CORTO PLAZO</v>
          </cell>
          <cell r="N18">
            <v>42851.7</v>
          </cell>
          <cell r="P18">
            <v>9160.4000000000015</v>
          </cell>
          <cell r="R18">
            <v>33691.299999999996</v>
          </cell>
        </row>
        <row r="19">
          <cell r="E19" t="str">
            <v>-</v>
          </cell>
          <cell r="G19" t="str">
            <v>-</v>
          </cell>
          <cell r="I19" t="str">
            <v>-</v>
          </cell>
          <cell r="N19" t="str">
            <v>-</v>
          </cell>
          <cell r="P19" t="str">
            <v>-</v>
          </cell>
          <cell r="R19" t="str">
            <v>-</v>
          </cell>
        </row>
        <row r="20">
          <cell r="B20" t="str">
            <v>FIJO</v>
          </cell>
          <cell r="C20" t="str">
            <v>Bienes Muebles</v>
          </cell>
          <cell r="E20">
            <v>50357.1</v>
          </cell>
          <cell r="G20">
            <v>50357.1</v>
          </cell>
          <cell r="I20">
            <v>0</v>
          </cell>
        </row>
        <row r="21">
          <cell r="B21" t="str">
            <v>FIJO</v>
          </cell>
          <cell r="C21" t="str">
            <v>Bienes Muebles</v>
          </cell>
          <cell r="E21">
            <v>29670</v>
          </cell>
          <cell r="G21">
            <v>50357.1</v>
          </cell>
          <cell r="I21">
            <v>-20687.099999999999</v>
          </cell>
        </row>
        <row r="22">
          <cell r="C22" t="str">
            <v>Bienes Inmuebles</v>
          </cell>
          <cell r="E22">
            <v>89600.5</v>
          </cell>
          <cell r="G22">
            <v>89600.5</v>
          </cell>
          <cell r="I22">
            <v>0</v>
          </cell>
        </row>
        <row r="23">
          <cell r="C23" t="str">
            <v>Revaluación de Bienes Muebles</v>
          </cell>
          <cell r="E23">
            <v>89600.5</v>
          </cell>
          <cell r="G23">
            <v>12456.5</v>
          </cell>
          <cell r="I23">
            <v>-12456.5</v>
          </cell>
        </row>
        <row r="24">
          <cell r="C24" t="str">
            <v>Revaluación de Bienes Inmuebles</v>
          </cell>
          <cell r="E24">
            <v>56095.5</v>
          </cell>
          <cell r="G24">
            <v>56095.5</v>
          </cell>
          <cell r="I24">
            <v>0</v>
          </cell>
        </row>
        <row r="25">
          <cell r="C25" t="str">
            <v>Depreciación Acumulada de Bienes Muebles</v>
          </cell>
          <cell r="E25">
            <v>56095.5</v>
          </cell>
          <cell r="G25">
            <v>-27805.4</v>
          </cell>
          <cell r="I25">
            <v>27805.4</v>
          </cell>
        </row>
        <row r="26">
          <cell r="C26" t="str">
            <v>Depreciación Acumulada de Bienes Inmuebles</v>
          </cell>
          <cell r="E26">
            <v>-31040.799999999999</v>
          </cell>
          <cell r="G26">
            <v>-28904.1</v>
          </cell>
          <cell r="I26">
            <v>-2136.7000000000007</v>
          </cell>
        </row>
        <row r="27">
          <cell r="C27" t="str">
            <v>Depreciación Revaluada de Bienes Muebles</v>
          </cell>
          <cell r="E27">
            <v>-28904.1</v>
          </cell>
          <cell r="G27">
            <v>-9852.7999999999993</v>
          </cell>
          <cell r="I27">
            <v>9852.7999999999993</v>
          </cell>
        </row>
        <row r="28">
          <cell r="C28" t="str">
            <v>Depreciación Revaluada de Bienes Inmuebles</v>
          </cell>
          <cell r="E28">
            <v>-18054.7</v>
          </cell>
          <cell r="G28">
            <v>-18054.7</v>
          </cell>
          <cell r="I28">
            <v>0</v>
          </cell>
          <cell r="N28" t="str">
            <v>-</v>
          </cell>
          <cell r="P28" t="str">
            <v>-</v>
          </cell>
          <cell r="R28" t="str">
            <v>-</v>
          </cell>
        </row>
        <row r="29">
          <cell r="C29" t="str">
            <v>Depreciación Revaluada de Bienes Inmuebles</v>
          </cell>
          <cell r="E29" t="str">
            <v>_</v>
          </cell>
          <cell r="G29" t="str">
            <v>_</v>
          </cell>
          <cell r="I29" t="str">
            <v>_</v>
          </cell>
          <cell r="L29" t="str">
            <v xml:space="preserve">    TOTAL PASIVO</v>
          </cell>
          <cell r="N29" t="str">
            <v>-</v>
          </cell>
          <cell r="P29" t="str">
            <v>-</v>
          </cell>
          <cell r="R29" t="str">
            <v>-</v>
          </cell>
        </row>
        <row r="30">
          <cell r="C30" t="str">
            <v xml:space="preserve">    TOTAL FIJO</v>
          </cell>
          <cell r="E30">
            <v>126270.50000000001</v>
          </cell>
          <cell r="G30">
            <v>123892.60000000002</v>
          </cell>
          <cell r="I30">
            <v>2377.8999999999942</v>
          </cell>
          <cell r="L30" t="str">
            <v xml:space="preserve">    TOTAL PASIVO</v>
          </cell>
          <cell r="N30">
            <v>42851.7</v>
          </cell>
          <cell r="P30">
            <v>9160.4000000000015</v>
          </cell>
          <cell r="R30">
            <v>33691.299999999996</v>
          </cell>
        </row>
        <row r="31">
          <cell r="B31" t="str">
            <v xml:space="preserve">    TOTAL FIJO</v>
          </cell>
          <cell r="E31" t="str">
            <v>-</v>
          </cell>
          <cell r="G31" t="str">
            <v>-</v>
          </cell>
          <cell r="I31" t="str">
            <v>-</v>
          </cell>
          <cell r="K31" t="str">
            <v xml:space="preserve">    TOTAL PASIVO</v>
          </cell>
          <cell r="N31" t="str">
            <v>-</v>
          </cell>
          <cell r="P31" t="str">
            <v>-</v>
          </cell>
          <cell r="R31" t="str">
            <v>-</v>
          </cell>
        </row>
        <row r="32">
          <cell r="B32" t="str">
            <v>OTROS ACTIVOS</v>
          </cell>
          <cell r="C32" t="str">
            <v>Construcciones en Proceso</v>
          </cell>
          <cell r="E32" t="str">
            <v>-</v>
          </cell>
          <cell r="G32" t="str">
            <v>-</v>
          </cell>
          <cell r="I32" t="str">
            <v>-</v>
          </cell>
          <cell r="K32" t="str">
            <v>PATRIMONIO</v>
          </cell>
          <cell r="L32" t="str">
            <v>Patrimonio</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E34">
            <v>1305.5</v>
          </cell>
          <cell r="G34">
            <v>26.9</v>
          </cell>
          <cell r="I34">
            <v>-26.9</v>
          </cell>
          <cell r="K34" t="str">
            <v>PATRIMONIO</v>
          </cell>
          <cell r="L34" t="str">
            <v>Resultado de Ejercicios Anteriores</v>
          </cell>
          <cell r="N34">
            <v>26128.799999999999</v>
          </cell>
          <cell r="P34">
            <v>795.6</v>
          </cell>
          <cell r="R34">
            <v>25333.200000000001</v>
          </cell>
        </row>
        <row r="35">
          <cell r="C35" t="str">
            <v>Gastos de Instalación</v>
          </cell>
          <cell r="E35">
            <v>17592.400000000001</v>
          </cell>
          <cell r="G35">
            <v>1305.5</v>
          </cell>
          <cell r="I35">
            <v>-1305.5</v>
          </cell>
          <cell r="L35" t="str">
            <v xml:space="preserve">Resultado del Ejercicio </v>
          </cell>
          <cell r="N35">
            <v>130335.7</v>
          </cell>
          <cell r="P35">
            <v>26094.3</v>
          </cell>
          <cell r="R35">
            <v>104241.4</v>
          </cell>
        </row>
        <row r="36">
          <cell r="C36" t="str">
            <v>Amortización Acumulada de Gastos de Instalación</v>
          </cell>
          <cell r="E36">
            <v>26.9</v>
          </cell>
          <cell r="G36">
            <v>-580</v>
          </cell>
          <cell r="I36">
            <v>580</v>
          </cell>
          <cell r="L36" t="str">
            <v>Superávit por Revaluación</v>
          </cell>
          <cell r="N36">
            <v>53300.5</v>
          </cell>
          <cell r="P36">
            <v>68114.3</v>
          </cell>
          <cell r="R36">
            <v>-14813.800000000003</v>
          </cell>
        </row>
        <row r="37">
          <cell r="C37" t="str">
            <v>Pagos Anticipados</v>
          </cell>
          <cell r="E37">
            <v>217</v>
          </cell>
          <cell r="G37">
            <v>90.8</v>
          </cell>
          <cell r="I37">
            <v>126.2</v>
          </cell>
          <cell r="L37" t="str">
            <v xml:space="preserve">Resultado del Ejercicio </v>
          </cell>
          <cell r="N37">
            <v>26094.3</v>
          </cell>
          <cell r="P37">
            <v>26094.3</v>
          </cell>
          <cell r="R37">
            <v>0</v>
          </cell>
        </row>
        <row r="38">
          <cell r="C38" t="str">
            <v>Amortización Acumulada de Gastos de Instalación</v>
          </cell>
          <cell r="E38" t="str">
            <v>_</v>
          </cell>
          <cell r="G38" t="str">
            <v>_</v>
          </cell>
          <cell r="I38" t="str">
            <v>_</v>
          </cell>
          <cell r="L38" t="str">
            <v>Superávit por Revaluación</v>
          </cell>
          <cell r="N38" t="str">
            <v>_</v>
          </cell>
          <cell r="P38" t="str">
            <v>_</v>
          </cell>
          <cell r="R38" t="str">
            <v>_</v>
          </cell>
        </row>
        <row r="39">
          <cell r="C39" t="str">
            <v>TOTAL OTROS ACTIVOS</v>
          </cell>
          <cell r="E39">
            <v>60701.4</v>
          </cell>
          <cell r="G39">
            <v>18435.600000000002</v>
          </cell>
          <cell r="I39">
            <v>42265.8</v>
          </cell>
          <cell r="L39" t="str">
            <v xml:space="preserve">    TOTAL PATRIMONIO</v>
          </cell>
          <cell r="N39">
            <v>300368.3</v>
          </cell>
          <cell r="P39">
            <v>201133.09999999998</v>
          </cell>
          <cell r="R39">
            <v>99235.200000000012</v>
          </cell>
        </row>
        <row r="40">
          <cell r="C40" t="str">
            <v xml:space="preserve">    TOTAL ACTIVO</v>
          </cell>
          <cell r="E40" t="str">
            <v>_</v>
          </cell>
          <cell r="G40" t="str">
            <v>_</v>
          </cell>
          <cell r="I40" t="str">
            <v>_</v>
          </cell>
          <cell r="L40" t="str">
            <v xml:space="preserve">    TOTAL PASIVO Y PATRIMONIO</v>
          </cell>
          <cell r="N40" t="str">
            <v>_</v>
          </cell>
          <cell r="P40" t="str">
            <v>_</v>
          </cell>
          <cell r="R40" t="str">
            <v>_</v>
          </cell>
        </row>
        <row r="41">
          <cell r="B41" t="str">
            <v xml:space="preserve">    TOTAL DIFERIDO</v>
          </cell>
          <cell r="C41" t="str">
            <v xml:space="preserve">    TOTAL ACTIVO</v>
          </cell>
          <cell r="E41">
            <v>343220</v>
          </cell>
          <cell r="G41">
            <v>210293.50000000003</v>
          </cell>
          <cell r="I41">
            <v>132926.49999999997</v>
          </cell>
          <cell r="K41" t="str">
            <v xml:space="preserve">    TOTAL PATRIMONIO</v>
          </cell>
          <cell r="L41" t="str">
            <v xml:space="preserve">    TOTAL PASIVO Y PATRIMONIO</v>
          </cell>
          <cell r="N41">
            <v>343220</v>
          </cell>
          <cell r="P41">
            <v>210293.49999999997</v>
          </cell>
          <cell r="R41">
            <v>132926.50000000003</v>
          </cell>
        </row>
        <row r="42">
          <cell r="E42" t="str">
            <v>=</v>
          </cell>
          <cell r="G42" t="str">
            <v>=</v>
          </cell>
          <cell r="I42" t="str">
            <v>=</v>
          </cell>
          <cell r="N42" t="str">
            <v>=</v>
          </cell>
          <cell r="P42" t="str">
            <v>=</v>
          </cell>
          <cell r="R42" t="str">
            <v>=</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heetName val="Plazas"/>
      <sheetName val="A"/>
      <sheetName val="A (2)"/>
    </sheetNames>
    <sheetDataSet>
      <sheetData sheetId="0" refreshError="1"/>
      <sheetData sheetId="1" refreshError="1"/>
      <sheetData sheetId="2"/>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13"/>
      <sheetName val="PR. I. INTEGRADO"/>
      <sheetName val="PRUE. INGRESO"/>
      <sheetName val="METAS"/>
      <sheetName val="ANA.DG "/>
      <sheetName val="ANA.FN"/>
      <sheetName val="comparativo pres y cta anual"/>
      <sheetName val="COMPARATIVO INGRESOS"/>
      <sheetName val="INTEGRADO INGRESOS"/>
      <sheetName val="COMPARATIVO EGRESOS"/>
      <sheetName val="INTEGRADO EGRESOS"/>
      <sheetName val="GD"/>
      <sheetName val="GF"/>
      <sheetName val="GI"/>
      <sheetName val="CI5"/>
      <sheetName val="GE"/>
      <sheetName val="CE5"/>
      <sheetName val="G7"/>
      <sheetName val="GP"/>
      <sheetName val="Hoja3"/>
      <sheetName val="Hoja4"/>
      <sheetName val="Hoja1"/>
    </sheetNames>
    <sheetDataSet>
      <sheetData sheetId="0"/>
      <sheetData sheetId="1">
        <row r="12">
          <cell r="F12">
            <v>38898.18</v>
          </cell>
        </row>
      </sheetData>
      <sheetData sheetId="2"/>
      <sheetData sheetId="3"/>
      <sheetData sheetId="4"/>
      <sheetData sheetId="5"/>
      <sheetData sheetId="6"/>
      <sheetData sheetId="7"/>
      <sheetData sheetId="8"/>
      <sheetData sheetId="9">
        <row r="12">
          <cell r="F12">
            <v>61465.3</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órico"/>
      <sheetName val="listado"/>
      <sheetName val="mapa"/>
      <sheetName val="odas"/>
      <sheetName val="Control"/>
      <sheetName val="clik"/>
      <sheetName val="Hoja2"/>
      <sheetName val="obra"/>
      <sheetName val="financiera"/>
      <sheetName val="patrimonial"/>
      <sheetName val="desempeño"/>
      <sheetName val="solventaciones"/>
      <sheetName val="programa"/>
      <sheetName val="obra mpos."/>
    </sheetNames>
    <sheetDataSet>
      <sheetData sheetId="0" refreshError="1"/>
      <sheetData sheetId="1" refreshError="1"/>
      <sheetData sheetId="2">
        <row r="3">
          <cell r="S3" t="str">
            <v>Huixquilucan</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SUMEN (ok linea)"/>
      <sheetName val="ANEXO Ext (var ppto"/>
      <sheetName val="RESUMEN (%)"/>
      <sheetName val="ANEXO Ord"/>
      <sheetName val="ANEXO Ext"/>
      <sheetName val="ANEXO (totales)"/>
      <sheetName val="CONCENTRADO"/>
      <sheetName val="CTA PUB 2002"/>
      <sheetName val="LI 2003"/>
      <sheetName val="INGRESOS 2003"/>
      <sheetName val="INFORME 2003"/>
      <sheetName val="INGRESOS 2003 (before)"/>
      <sheetName val="Presup Dic02-Nov03 "/>
      <sheetName val="INGRESOS EFEC. 2002"/>
      <sheetName val="INFORME 2002"/>
      <sheetName val="IX (2)"/>
      <sheetName val="Financiamiento 1,610"/>
      <sheetName val="Financiamiento (orig)"/>
      <sheetName val="Informe 2001"/>
      <sheetName val="Var ParFed"/>
      <sheetName val="LI 2002"/>
      <sheetName val="LI 2002 (modif)"/>
      <sheetName val="INGRESOS 2002 (ANUAL)"/>
      <sheetName val="CTA PUB 2001"/>
      <sheetName val="INPC"/>
      <sheetName val="Estructura"/>
    </sheetNames>
    <sheetDataSet>
      <sheetData sheetId="0"/>
      <sheetData sheetId="1"/>
      <sheetData sheetId="2"/>
      <sheetData sheetId="3"/>
      <sheetData sheetId="4"/>
      <sheetData sheetId="5"/>
      <sheetData sheetId="6"/>
      <sheetData sheetId="7">
        <row r="23">
          <cell r="K23" t="str">
            <v>RECAUDACIÓN PUENTES ESTATALES Y CARRETERAS CONCESIONADAS</v>
          </cell>
        </row>
        <row r="25">
          <cell r="L25" t="str">
            <v>INFORME</v>
          </cell>
          <cell r="M25" t="str">
            <v>RECAUD.</v>
          </cell>
          <cell r="N25" t="str">
            <v>PRESUPUESTO</v>
          </cell>
          <cell r="O25" t="str">
            <v xml:space="preserve">INFORME </v>
          </cell>
          <cell r="P25" t="str">
            <v xml:space="preserve">4 VS. 1 </v>
          </cell>
          <cell r="S25" t="str">
            <v>4 VS 3</v>
          </cell>
        </row>
        <row r="26">
          <cell r="L26">
            <v>2002</v>
          </cell>
          <cell r="M26" t="str">
            <v>EFECTIVA 2002</v>
          </cell>
          <cell r="N26" t="str">
            <v>DIC'02-NOV'03</v>
          </cell>
          <cell r="O26">
            <v>2003</v>
          </cell>
        </row>
        <row r="27">
          <cell r="L27">
            <v>-1</v>
          </cell>
          <cell r="M27">
            <v>-2</v>
          </cell>
          <cell r="N27">
            <v>-3</v>
          </cell>
          <cell r="O27">
            <v>-4</v>
          </cell>
          <cell r="P27" t="str">
            <v>$</v>
          </cell>
          <cell r="Q27" t="str">
            <v>%</v>
          </cell>
          <cell r="R27" t="str">
            <v>REAL</v>
          </cell>
          <cell r="S27" t="str">
            <v>%</v>
          </cell>
        </row>
        <row r="28">
          <cell r="K28" t="str">
            <v xml:space="preserve">Puentes </v>
          </cell>
          <cell r="L28">
            <v>30.788595858803983</v>
          </cell>
          <cell r="M28">
            <v>29.576684</v>
          </cell>
          <cell r="N28">
            <v>33.54442976606267</v>
          </cell>
          <cell r="O28">
            <v>33.705325722955045</v>
          </cell>
          <cell r="P28">
            <v>2.9167298641510619</v>
          </cell>
          <cell r="Q28">
            <v>9.4734098220235161</v>
          </cell>
          <cell r="R28">
            <v>4.692915961367472</v>
          </cell>
          <cell r="S28">
            <v>0.47965029667952691</v>
          </cell>
        </row>
        <row r="29">
          <cell r="K29" t="str">
            <v xml:space="preserve">Carreteras </v>
          </cell>
          <cell r="L29">
            <v>185.64721214400004</v>
          </cell>
          <cell r="M29">
            <v>197.50086536000001</v>
          </cell>
          <cell r="N29">
            <v>15.082464999999999</v>
          </cell>
          <cell r="O29">
            <v>55.527788939999994</v>
          </cell>
          <cell r="P29">
            <v>-130.11942320400004</v>
          </cell>
          <cell r="Q29">
            <v>-70.089618745834414</v>
          </cell>
          <cell r="R29">
            <v>-71.395747733575647</v>
          </cell>
          <cell r="S29">
            <v>268.16123186760251</v>
          </cell>
        </row>
        <row r="31">
          <cell r="K31" t="str">
            <v>Total Ptes. y Carreteras</v>
          </cell>
          <cell r="L31">
            <v>216.43580800280401</v>
          </cell>
          <cell r="M31">
            <v>227.07754936000001</v>
          </cell>
          <cell r="N31">
            <v>48.626894766062669</v>
          </cell>
          <cell r="O31">
            <v>89.233114662955046</v>
          </cell>
          <cell r="P31">
            <v>-127.20269333984896</v>
          </cell>
          <cell r="Q31">
            <v>-58.77155657080597</v>
          </cell>
          <cell r="R31">
            <v>-60.571923628140631</v>
          </cell>
          <cell r="S31">
            <v>83.505681562113594</v>
          </cell>
        </row>
        <row r="35">
          <cell r="K35" t="str">
            <v xml:space="preserve">Estructura % respecto al total de Carreteras y Puentes </v>
          </cell>
        </row>
        <row r="37">
          <cell r="L37" t="str">
            <v>INFORME</v>
          </cell>
          <cell r="M37" t="str">
            <v>RECAUD.</v>
          </cell>
          <cell r="N37" t="str">
            <v>PRESUPUESTO</v>
          </cell>
          <cell r="O37" t="str">
            <v xml:space="preserve">INFORME </v>
          </cell>
        </row>
        <row r="38">
          <cell r="L38">
            <v>2002</v>
          </cell>
          <cell r="M38" t="str">
            <v>EFECTIVA 2002</v>
          </cell>
          <cell r="N38" t="str">
            <v>DIC'02-NOV'03</v>
          </cell>
          <cell r="O38">
            <v>2003</v>
          </cell>
        </row>
        <row r="39">
          <cell r="L39">
            <v>-1</v>
          </cell>
          <cell r="M39">
            <v>-2</v>
          </cell>
          <cell r="N39">
            <v>-3</v>
          </cell>
          <cell r="O39">
            <v>-4</v>
          </cell>
        </row>
        <row r="41">
          <cell r="K41" t="str">
            <v xml:space="preserve">Puentes </v>
          </cell>
          <cell r="L41">
            <v>14.225278221247523</v>
          </cell>
          <cell r="M41">
            <v>13.024926543094873</v>
          </cell>
          <cell r="N41">
            <v>68.983285746376211</v>
          </cell>
          <cell r="O41">
            <v>37.772217018608387</v>
          </cell>
        </row>
        <row r="42">
          <cell r="K42" t="str">
            <v xml:space="preserve">Carreteras </v>
          </cell>
          <cell r="L42">
            <v>85.774721778752479</v>
          </cell>
          <cell r="M42">
            <v>86.975073456905122</v>
          </cell>
          <cell r="N42">
            <v>31.016714253623789</v>
          </cell>
          <cell r="O42">
            <v>62.227782981391599</v>
          </cell>
        </row>
        <row r="44">
          <cell r="K44" t="str">
            <v>Total</v>
          </cell>
          <cell r="L44">
            <v>100</v>
          </cell>
          <cell r="M44">
            <v>100</v>
          </cell>
          <cell r="N44">
            <v>100</v>
          </cell>
          <cell r="O44">
            <v>99.999999999999986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EDO_POS_FINAN"/>
      <sheetName val="EDO_MOD_AL_PATRIMONIO"/>
      <sheetName val="COMP_EGR_X_CAP"/>
      <sheetName val="AVANCE_OPERATIVO"/>
      <sheetName val="Hoja2_(3)"/>
      <sheetName val="Hoja2_(2)"/>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A CORTO PLAZO</v>
          </cell>
          <cell r="L9" t="str">
            <v>Cuentas por Pagar</v>
          </cell>
          <cell r="N9">
            <v>41925.199999999997</v>
          </cell>
          <cell r="P9">
            <v>8550.7000000000007</v>
          </cell>
          <cell r="R9">
            <v>33374.5</v>
          </cell>
        </row>
        <row r="10">
          <cell r="C10" t="str">
            <v>Fondo Fijo de Caja</v>
          </cell>
          <cell r="E10">
            <v>2.5</v>
          </cell>
          <cell r="G10">
            <v>2.5</v>
          </cell>
          <cell r="I10">
            <v>0</v>
          </cell>
          <cell r="L10" t="str">
            <v>Cuentas por Pagar</v>
          </cell>
          <cell r="N10">
            <v>8550.7000000000007</v>
          </cell>
          <cell r="P10">
            <v>8550.7000000000007</v>
          </cell>
          <cell r="R10">
            <v>0</v>
          </cell>
        </row>
        <row r="11">
          <cell r="C11" t="str">
            <v>Bancos</v>
          </cell>
          <cell r="E11">
            <v>20205.900000000001</v>
          </cell>
          <cell r="G11">
            <v>20205.900000000001</v>
          </cell>
          <cell r="I11">
            <v>0</v>
          </cell>
          <cell r="L11" t="str">
            <v>Retenciones a Favor de Terceros por Pagar</v>
          </cell>
          <cell r="N11">
            <v>609.70000000000005</v>
          </cell>
          <cell r="P11">
            <v>609.70000000000005</v>
          </cell>
          <cell r="R11">
            <v>0</v>
          </cell>
        </row>
        <row r="12">
          <cell r="C12" t="str">
            <v>Inversiones en Instituciones Financieras</v>
          </cell>
          <cell r="E12">
            <v>9089.6</v>
          </cell>
          <cell r="G12">
            <v>9089.6</v>
          </cell>
          <cell r="I12">
            <v>0</v>
          </cell>
        </row>
        <row r="13">
          <cell r="C13" t="str">
            <v>Deudores Diversos</v>
          </cell>
          <cell r="E13">
            <v>38429.300000000003</v>
          </cell>
          <cell r="G13">
            <v>38429.300000000003</v>
          </cell>
          <cell r="I13">
            <v>0</v>
          </cell>
        </row>
        <row r="14">
          <cell r="C14" t="str">
            <v>Anticipo a Proveedores</v>
          </cell>
          <cell r="E14">
            <v>54.3</v>
          </cell>
          <cell r="G14">
            <v>54.3</v>
          </cell>
          <cell r="I14">
            <v>0</v>
          </cell>
        </row>
        <row r="15">
          <cell r="C15" t="str">
            <v>Inventario para Ventas</v>
          </cell>
          <cell r="E15">
            <v>169.2</v>
          </cell>
          <cell r="G15">
            <v>169.2</v>
          </cell>
          <cell r="I15">
            <v>0</v>
          </cell>
        </row>
        <row r="16">
          <cell r="C16" t="str">
            <v>Estimaciòn para Cuentas Incobrables</v>
          </cell>
          <cell r="E16">
            <v>14.5</v>
          </cell>
          <cell r="G16">
            <v>14.5</v>
          </cell>
        </row>
        <row r="17">
          <cell r="E17" t="str">
            <v>_</v>
          </cell>
          <cell r="G17" t="str">
            <v>_</v>
          </cell>
          <cell r="I17" t="str">
            <v>_</v>
          </cell>
          <cell r="N17" t="str">
            <v>_</v>
          </cell>
          <cell r="P17" t="str">
            <v>_</v>
          </cell>
          <cell r="R17" t="str">
            <v>_</v>
          </cell>
        </row>
        <row r="18">
          <cell r="B18" t="str">
            <v xml:space="preserve">    TOTAL CIRCULANTE</v>
          </cell>
          <cell r="C18" t="str">
            <v xml:space="preserve">    TOTAL CIRCULANTE</v>
          </cell>
          <cell r="E18">
            <v>67965.3</v>
          </cell>
          <cell r="G18">
            <v>67965.3</v>
          </cell>
          <cell r="I18">
            <v>0</v>
          </cell>
          <cell r="K18" t="str">
            <v xml:space="preserve">    TOTAL A CORTO PLAZO</v>
          </cell>
          <cell r="L18" t="str">
            <v xml:space="preserve">    TOTAL A CORTO PLAZO</v>
          </cell>
          <cell r="N18">
            <v>9160.4000000000015</v>
          </cell>
          <cell r="P18">
            <v>9160.4000000000015</v>
          </cell>
          <cell r="R18">
            <v>0</v>
          </cell>
        </row>
        <row r="19">
          <cell r="E19" t="str">
            <v>-</v>
          </cell>
          <cell r="G19" t="str">
            <v>-</v>
          </cell>
          <cell r="I19" t="str">
            <v>-</v>
          </cell>
          <cell r="N19" t="str">
            <v>-</v>
          </cell>
          <cell r="P19" t="str">
            <v>-</v>
          </cell>
          <cell r="R19" t="str">
            <v>-</v>
          </cell>
        </row>
        <row r="21">
          <cell r="B21" t="str">
            <v>FIJO</v>
          </cell>
          <cell r="C21" t="str">
            <v>Bienes Muebles</v>
          </cell>
          <cell r="E21">
            <v>29670</v>
          </cell>
          <cell r="G21">
            <v>50357.1</v>
          </cell>
          <cell r="I21">
            <v>-20687.099999999999</v>
          </cell>
        </row>
        <row r="22">
          <cell r="C22" t="str">
            <v>Bienes Muebles</v>
          </cell>
          <cell r="E22">
            <v>50357.1</v>
          </cell>
          <cell r="G22">
            <v>50357.1</v>
          </cell>
          <cell r="I22">
            <v>0</v>
          </cell>
        </row>
        <row r="23">
          <cell r="C23" t="str">
            <v>Bienes Inmuebles</v>
          </cell>
          <cell r="E23">
            <v>89600.5</v>
          </cell>
          <cell r="G23">
            <v>89600.5</v>
          </cell>
          <cell r="I23">
            <v>0</v>
          </cell>
        </row>
        <row r="24">
          <cell r="C24" t="str">
            <v>Revaluación de Bienes Muebles</v>
          </cell>
          <cell r="E24">
            <v>12456.5</v>
          </cell>
          <cell r="G24">
            <v>12456.5</v>
          </cell>
          <cell r="I24">
            <v>0</v>
          </cell>
        </row>
        <row r="25">
          <cell r="C25" t="str">
            <v>Revaluación de Bienes Inmuebles</v>
          </cell>
          <cell r="E25">
            <v>56095.5</v>
          </cell>
          <cell r="G25">
            <v>56095.5</v>
          </cell>
          <cell r="I25">
            <v>0</v>
          </cell>
        </row>
        <row r="26">
          <cell r="C26" t="str">
            <v>Depreciación Acumulada de Bienes Muebles</v>
          </cell>
          <cell r="E26">
            <v>-27805.4</v>
          </cell>
          <cell r="G26">
            <v>-27805.4</v>
          </cell>
          <cell r="I26">
            <v>0</v>
          </cell>
        </row>
        <row r="27">
          <cell r="C27" t="str">
            <v>Depreciación Acumulada de Bienes Inmuebles</v>
          </cell>
          <cell r="E27">
            <v>-28904.1</v>
          </cell>
          <cell r="G27">
            <v>-28904.1</v>
          </cell>
          <cell r="I27">
            <v>0</v>
          </cell>
        </row>
        <row r="28">
          <cell r="C28" t="str">
            <v>Depreciación Revaluada de Bienes Muebles</v>
          </cell>
          <cell r="E28">
            <v>-9852.7999999999993</v>
          </cell>
          <cell r="G28">
            <v>-9852.7999999999993</v>
          </cell>
          <cell r="I28">
            <v>0</v>
          </cell>
        </row>
        <row r="29">
          <cell r="C29" t="str">
            <v>Depreciación Revaluada de Bienes Inmuebles</v>
          </cell>
          <cell r="E29">
            <v>-18054.7</v>
          </cell>
          <cell r="G29">
            <v>-18054.7</v>
          </cell>
          <cell r="I29">
            <v>0</v>
          </cell>
          <cell r="N29" t="str">
            <v>-</v>
          </cell>
          <cell r="P29" t="str">
            <v>-</v>
          </cell>
          <cell r="R29" t="str">
            <v>-</v>
          </cell>
        </row>
        <row r="30">
          <cell r="C30" t="str">
            <v xml:space="preserve">    TOTAL FIJO</v>
          </cell>
          <cell r="E30" t="str">
            <v>_</v>
          </cell>
          <cell r="G30" t="str">
            <v>_</v>
          </cell>
          <cell r="I30" t="str">
            <v>_</v>
          </cell>
          <cell r="L30" t="str">
            <v xml:space="preserve">    TOTAL PASIVO</v>
          </cell>
          <cell r="N30" t="str">
            <v>-</v>
          </cell>
          <cell r="P30" t="str">
            <v>-</v>
          </cell>
          <cell r="R30" t="str">
            <v>-</v>
          </cell>
        </row>
        <row r="31">
          <cell r="B31" t="str">
            <v xml:space="preserve">    TOTAL FIJO</v>
          </cell>
          <cell r="E31">
            <v>123892.60000000002</v>
          </cell>
          <cell r="G31">
            <v>123892.60000000002</v>
          </cell>
          <cell r="I31">
            <v>0</v>
          </cell>
          <cell r="K31" t="str">
            <v xml:space="preserve">    TOTAL PASIVO</v>
          </cell>
          <cell r="N31">
            <v>9160.4000000000015</v>
          </cell>
          <cell r="P31">
            <v>9160.4000000000015</v>
          </cell>
          <cell r="R31">
            <v>0</v>
          </cell>
        </row>
        <row r="32">
          <cell r="E32" t="str">
            <v>-</v>
          </cell>
          <cell r="G32" t="str">
            <v>-</v>
          </cell>
          <cell r="I32" t="str">
            <v>-</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G34">
            <v>26.9</v>
          </cell>
          <cell r="I34">
            <v>-26.9</v>
          </cell>
          <cell r="K34" t="str">
            <v>PATRIMONIO</v>
          </cell>
          <cell r="L34" t="str">
            <v>Resultado de Ejercicios Anteriores</v>
          </cell>
          <cell r="N34">
            <v>26128.799999999999</v>
          </cell>
          <cell r="P34">
            <v>795.6</v>
          </cell>
          <cell r="R34">
            <v>25333.200000000001</v>
          </cell>
        </row>
        <row r="35">
          <cell r="C35" t="str">
            <v>Construcciones en Proceso</v>
          </cell>
          <cell r="E35">
            <v>17592.400000000001</v>
          </cell>
          <cell r="G35">
            <v>17592.400000000001</v>
          </cell>
          <cell r="I35">
            <v>0</v>
          </cell>
          <cell r="L35" t="str">
            <v>Patrimonio</v>
          </cell>
          <cell r="N35">
            <v>106128.9</v>
          </cell>
          <cell r="P35">
            <v>106128.9</v>
          </cell>
          <cell r="R35">
            <v>0</v>
          </cell>
        </row>
        <row r="36">
          <cell r="C36" t="str">
            <v>Depósitos en Garantía</v>
          </cell>
          <cell r="E36">
            <v>26.9</v>
          </cell>
          <cell r="G36">
            <v>26.9</v>
          </cell>
          <cell r="I36">
            <v>0</v>
          </cell>
          <cell r="L36" t="str">
            <v>Resultado de Ejercicios Anteriores</v>
          </cell>
          <cell r="N36">
            <v>795.6</v>
          </cell>
          <cell r="P36">
            <v>795.6</v>
          </cell>
          <cell r="R36">
            <v>0</v>
          </cell>
        </row>
        <row r="37">
          <cell r="C37" t="str">
            <v>Gastos de Instalación</v>
          </cell>
          <cell r="E37">
            <v>1305.5</v>
          </cell>
          <cell r="G37">
            <v>1305.5</v>
          </cell>
          <cell r="I37">
            <v>0</v>
          </cell>
          <cell r="L37" t="str">
            <v xml:space="preserve">Resultado del Ejercicio </v>
          </cell>
          <cell r="N37">
            <v>26094.3</v>
          </cell>
          <cell r="P37">
            <v>26094.3</v>
          </cell>
          <cell r="R37">
            <v>0</v>
          </cell>
        </row>
        <row r="38">
          <cell r="C38" t="str">
            <v>Amortización Acumulada de Gastos de Instalación</v>
          </cell>
          <cell r="E38">
            <v>-580</v>
          </cell>
          <cell r="G38">
            <v>-580</v>
          </cell>
          <cell r="I38">
            <v>0</v>
          </cell>
          <cell r="L38" t="str">
            <v>Superávit por Revaluación</v>
          </cell>
          <cell r="N38">
            <v>68114.3</v>
          </cell>
          <cell r="P38">
            <v>68114.3</v>
          </cell>
          <cell r="R38">
            <v>0</v>
          </cell>
        </row>
        <row r="39">
          <cell r="C39" t="str">
            <v>Pagos Anticipados</v>
          </cell>
          <cell r="E39">
            <v>90.8</v>
          </cell>
          <cell r="G39">
            <v>90.8</v>
          </cell>
          <cell r="I39">
            <v>0</v>
          </cell>
          <cell r="L39" t="str">
            <v xml:space="preserve">    TOTAL PATRIMONIO</v>
          </cell>
          <cell r="N39">
            <v>300368.3</v>
          </cell>
          <cell r="P39">
            <v>201133.09999999998</v>
          </cell>
          <cell r="R39">
            <v>99235.200000000012</v>
          </cell>
        </row>
        <row r="40">
          <cell r="E40" t="str">
            <v>_</v>
          </cell>
          <cell r="G40" t="str">
            <v>_</v>
          </cell>
          <cell r="I40" t="str">
            <v>_</v>
          </cell>
          <cell r="N40" t="str">
            <v>_</v>
          </cell>
          <cell r="P40" t="str">
            <v>_</v>
          </cell>
          <cell r="R40" t="str">
            <v>_</v>
          </cell>
        </row>
        <row r="41">
          <cell r="B41" t="str">
            <v xml:space="preserve">    TOTAL DIFERIDO</v>
          </cell>
          <cell r="C41" t="str">
            <v>TOTAL OTROS ACTIVOS</v>
          </cell>
          <cell r="E41">
            <v>18435.600000000002</v>
          </cell>
          <cell r="G41">
            <v>18435.600000000002</v>
          </cell>
          <cell r="I41">
            <v>0</v>
          </cell>
          <cell r="K41" t="str">
            <v xml:space="preserve">    TOTAL PATRIMONIO</v>
          </cell>
          <cell r="L41" t="str">
            <v xml:space="preserve">    TOTAL PASIVO Y PATRIMONIO</v>
          </cell>
          <cell r="N41">
            <v>201133.09999999998</v>
          </cell>
          <cell r="P41">
            <v>201133.09999999998</v>
          </cell>
          <cell r="R41">
            <v>0</v>
          </cell>
        </row>
        <row r="42">
          <cell r="E42" t="str">
            <v>_</v>
          </cell>
          <cell r="G42" t="str">
            <v>_</v>
          </cell>
          <cell r="I42" t="str">
            <v>_</v>
          </cell>
          <cell r="N42" t="str">
            <v>_</v>
          </cell>
          <cell r="P42" t="str">
            <v>_</v>
          </cell>
          <cell r="R42" t="str">
            <v>_</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row r="44">
          <cell r="E44" t="str">
            <v>=</v>
          </cell>
          <cell r="G44" t="str">
            <v>=</v>
          </cell>
          <cell r="I44" t="str">
            <v>=</v>
          </cell>
          <cell r="N44" t="str">
            <v>=</v>
          </cell>
          <cell r="P44" t="str">
            <v>=</v>
          </cell>
          <cell r="R44" t="str">
            <v>=</v>
          </cell>
        </row>
        <row r="45">
          <cell r="B45" t="str">
            <v>* FUENTE: Elaboración propia OSFEM.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fig"/>
      <sheetName val="dashboard"/>
    </sheetNames>
    <sheetDataSet>
      <sheetData sheetId="0">
        <row r="3">
          <cell r="AF3" t="str">
            <v>Freeform 685</v>
          </cell>
        </row>
      </sheetData>
      <sheetData sheetId="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PRES"/>
      <sheetName val="COMP_INGRESOS"/>
      <sheetName val="COMP ING 05-09"/>
      <sheetName val="PROPORCIÓN PAS-ING"/>
      <sheetName val="COMP. EGRESOS CAP"/>
      <sheetName val="AMPLIACIONES"/>
      <sheetName val="AMPLIACIONES GRAF"/>
      <sheetName val="COMP EGR EJERCIDO 05-09"/>
      <sheetName val="EDO POS FINAN"/>
      <sheetName val="EDO_RESULTADOS"/>
      <sheetName val="FLUJO DE EFECTIVO ok"/>
      <sheetName val="EDO MOD AL PATRIMONIO"/>
      <sheetName val="CAPITAL DE TRABAJO"/>
      <sheetName val="EJERCIDO EN OBRA"/>
      <sheetName val="EVOL. DEUDA"/>
      <sheetName val="ACCIONES CONT INT"/>
      <sheetName val="PLAZAS (2)"/>
      <sheetName val="OBSERVACIONES (2)"/>
      <sheetName val="ESTADÍS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o"/>
      <sheetName val="une"/>
      <sheetName val="Presupuesto"/>
      <sheetName val="paf historico"/>
      <sheetName val="entrantes"/>
      <sheetName val="ESTATAL"/>
      <sheetName val="programa"/>
      <sheetName val="habitantes"/>
      <sheetName val="10 PRINCIPALES"/>
      <sheetName val="125 MUNICIPIOS"/>
    </sheetNames>
    <sheetDataSet>
      <sheetData sheetId="0">
        <row r="2">
          <cell r="B2" t="str">
            <v>Acambay de Ruíz Castañeda</v>
          </cell>
          <cell r="C2" t="str">
            <v>MARIBEL ALCANTARA NUÑEZ</v>
          </cell>
          <cell r="D2" t="str">
            <v>pri</v>
          </cell>
          <cell r="E2" t="str">
            <v>Acambay_de_Ruíz_Castañeda</v>
          </cell>
        </row>
        <row r="3">
          <cell r="B3" t="str">
            <v>Acolman</v>
          </cell>
          <cell r="C3" t="str">
            <v>RIGOBERTO CORTES MELGOZA</v>
          </cell>
          <cell r="D3" t="str">
            <v>pt alianza morena</v>
          </cell>
          <cell r="E3" t="str">
            <v>Acolman</v>
          </cell>
        </row>
        <row r="4">
          <cell r="B4" t="str">
            <v>Aculco</v>
          </cell>
          <cell r="C4" t="str">
            <v>JORGE ALFREDO OSORNIO VICTORIA</v>
          </cell>
          <cell r="D4" t="str">
            <v>pan pri prd</v>
          </cell>
          <cell r="E4" t="str">
            <v>Aculco</v>
          </cell>
        </row>
        <row r="5">
          <cell r="B5" t="str">
            <v>Almoloya de Alquisiras</v>
          </cell>
          <cell r="C5" t="str">
            <v>LEOPOLDO DOMINGUEZ FLORES</v>
          </cell>
          <cell r="D5" t="str">
            <v>pan pri prd</v>
          </cell>
          <cell r="E5" t="str">
            <v>Almoloya_de_Alquisiras</v>
          </cell>
        </row>
        <row r="6">
          <cell r="B6" t="str">
            <v>Almoloya de Juárez</v>
          </cell>
          <cell r="C6" t="str">
            <v>OSCAR SANCHEZ GARCIA</v>
          </cell>
          <cell r="D6" t="str">
            <v>pri</v>
          </cell>
          <cell r="E6" t="str">
            <v>Almoloya_de_Juárez</v>
          </cell>
        </row>
        <row r="7">
          <cell r="B7" t="str">
            <v>Almoloya del Río</v>
          </cell>
          <cell r="C7" t="str">
            <v>ESMERALDA GONZALEZ LAGUNAS</v>
          </cell>
          <cell r="D7" t="str">
            <v>verde</v>
          </cell>
          <cell r="E7" t="str">
            <v>Almoloya_del_Río</v>
          </cell>
        </row>
        <row r="8">
          <cell r="B8" t="str">
            <v>Amanalco</v>
          </cell>
          <cell r="C8" t="str">
            <v>MARIA ELENA MARTINEZ ROBLES</v>
          </cell>
          <cell r="D8" t="str">
            <v>movimiento ciudadano</v>
          </cell>
          <cell r="E8" t="str">
            <v>Amanalco</v>
          </cell>
        </row>
        <row r="9">
          <cell r="B9" t="str">
            <v>Amatepec</v>
          </cell>
          <cell r="C9" t="str">
            <v>OBED SANTOS ROJO</v>
          </cell>
          <cell r="D9" t="str">
            <v>pan pri prd</v>
          </cell>
          <cell r="E9" t="str">
            <v>Amatepec</v>
          </cell>
        </row>
        <row r="10">
          <cell r="B10" t="str">
            <v>Amecameca</v>
          </cell>
          <cell r="C10" t="str">
            <v>IVETTE TOPETE GARCIA</v>
          </cell>
          <cell r="D10" t="str">
            <v>pri</v>
          </cell>
          <cell r="E10" t="str">
            <v>Amecameca</v>
          </cell>
        </row>
        <row r="11">
          <cell r="B11" t="str">
            <v>Apaxco</v>
          </cell>
          <cell r="C11" t="str">
            <v>JESUS GASPAR MONTIEL RODRIGUEZ</v>
          </cell>
          <cell r="D11" t="str">
            <v>fuerza mexico</v>
          </cell>
          <cell r="E11" t="str">
            <v>Apaxco</v>
          </cell>
        </row>
        <row r="12">
          <cell r="B12" t="str">
            <v>Atenco</v>
          </cell>
          <cell r="C12" t="str">
            <v>TALIA CITLALI CRUZ SANCHEZ</v>
          </cell>
          <cell r="D12" t="str">
            <v>pt alianza morena</v>
          </cell>
          <cell r="E12" t="str">
            <v>Atenco</v>
          </cell>
        </row>
        <row r="13">
          <cell r="B13" t="str">
            <v>Atizapán</v>
          </cell>
          <cell r="C13" t="str">
            <v>ISAAC REYES SALAZAR</v>
          </cell>
          <cell r="D13" t="str">
            <v>pri</v>
          </cell>
          <cell r="E13" t="str">
            <v>Atizapán</v>
          </cell>
        </row>
        <row r="14">
          <cell r="B14" t="str">
            <v>Atizapán de Zaragoza</v>
          </cell>
          <cell r="C14" t="str">
            <v>PEDRO DAVID RODRÍGUEZ VILLEGAS</v>
          </cell>
          <cell r="D14" t="str">
            <v>pan pri prd</v>
          </cell>
          <cell r="E14" t="str">
            <v>Atizapán_de_Zaragoza</v>
          </cell>
        </row>
        <row r="15">
          <cell r="B15" t="str">
            <v>Atlacomulco</v>
          </cell>
          <cell r="C15" t="str">
            <v>MARISOL DEL SOCORRO ARIAS FLORES</v>
          </cell>
          <cell r="D15" t="str">
            <v>pan pri prd</v>
          </cell>
          <cell r="E15" t="str">
            <v>Atlacomulco</v>
          </cell>
        </row>
        <row r="16">
          <cell r="B16" t="str">
            <v>Atlautla</v>
          </cell>
          <cell r="C16" t="str">
            <v>LUIS ENRIQUE VALENCIA VENEGAS</v>
          </cell>
          <cell r="D16" t="str">
            <v>pt alianza morena</v>
          </cell>
          <cell r="E16" t="str">
            <v>Atlautla</v>
          </cell>
        </row>
        <row r="17">
          <cell r="B17" t="str">
            <v>Axapusco</v>
          </cell>
          <cell r="C17" t="str">
            <v>MIRIAM CORONEL MENESES</v>
          </cell>
          <cell r="D17" t="str">
            <v>pri</v>
          </cell>
          <cell r="E17" t="str">
            <v>Axapusco</v>
          </cell>
        </row>
        <row r="18">
          <cell r="B18" t="str">
            <v>Ayapango</v>
          </cell>
          <cell r="C18" t="str">
            <v>RENE MARTIN VELAZQUEZ SORIANO</v>
          </cell>
          <cell r="D18" t="str">
            <v>prd</v>
          </cell>
          <cell r="E18" t="str">
            <v>Ayapango</v>
          </cell>
        </row>
        <row r="19">
          <cell r="B19" t="str">
            <v>Calimaya</v>
          </cell>
          <cell r="C19" t="str">
            <v>OSCAR HERNANDEZ MEZA</v>
          </cell>
          <cell r="D19" t="str">
            <v>pan pri prd</v>
          </cell>
          <cell r="E19" t="str">
            <v>Calimaya</v>
          </cell>
        </row>
        <row r="20">
          <cell r="B20" t="str">
            <v>Capulhuac</v>
          </cell>
          <cell r="C20" t="str">
            <v>CASIMIRO EMMANUEL ALVARADO DIAZ</v>
          </cell>
          <cell r="D20" t="str">
            <v>pri</v>
          </cell>
          <cell r="E20" t="str">
            <v>Capulhuac</v>
          </cell>
        </row>
        <row r="21">
          <cell r="B21" t="str">
            <v>Chalco</v>
          </cell>
          <cell r="C21" t="str">
            <v>JOSE MIGUEL GUTIERREZ MORALES</v>
          </cell>
          <cell r="D21" t="str">
            <v>pt alianza morena</v>
          </cell>
          <cell r="E21" t="str">
            <v>Chalco</v>
          </cell>
        </row>
        <row r="22">
          <cell r="B22" t="str">
            <v>Chapa de Mota</v>
          </cell>
          <cell r="C22" t="str">
            <v>ANICETO PASTOR CRUZ GARCÍA</v>
          </cell>
          <cell r="D22" t="str">
            <v>pan pri prd</v>
          </cell>
          <cell r="E22" t="str">
            <v>Chapa_de_Mota</v>
          </cell>
        </row>
        <row r="23">
          <cell r="B23" t="str">
            <v>Chapultepec</v>
          </cell>
          <cell r="C23" t="str">
            <v>LAURA AMALIA GONZALEZ MARTINEZ</v>
          </cell>
          <cell r="D23" t="str">
            <v>pan pri prd</v>
          </cell>
          <cell r="E23" t="str">
            <v>Chapultepec</v>
          </cell>
        </row>
        <row r="24">
          <cell r="B24" t="str">
            <v>Chiautla</v>
          </cell>
          <cell r="C24" t="str">
            <v>MARICELA MELO ROJAS</v>
          </cell>
          <cell r="D24" t="str">
            <v>pri</v>
          </cell>
          <cell r="E24" t="str">
            <v>Chiautla</v>
          </cell>
        </row>
        <row r="25">
          <cell r="B25" t="str">
            <v>Chicoloapan</v>
          </cell>
          <cell r="C25" t="str">
            <v>NANCY JAZMIN GOMEZ VARGAS</v>
          </cell>
          <cell r="D25" t="str">
            <v>pt alianza morena</v>
          </cell>
          <cell r="E25" t="str">
            <v>Chicoloapan</v>
          </cell>
        </row>
        <row r="26">
          <cell r="B26" t="str">
            <v>Chiconcuac</v>
          </cell>
          <cell r="C26" t="str">
            <v>AGUSTINA CATALINA VELASCO VICUÑA</v>
          </cell>
          <cell r="D26" t="str">
            <v>pt alianza morena</v>
          </cell>
          <cell r="E26" t="str">
            <v>Chiconcuac</v>
          </cell>
        </row>
        <row r="27">
          <cell r="B27" t="str">
            <v>Chimalhuacán</v>
          </cell>
          <cell r="C27" t="str">
            <v>XOCHITL FLORES JIMENEZ</v>
          </cell>
          <cell r="D27" t="str">
            <v>pt alianza morena</v>
          </cell>
          <cell r="E27" t="str">
            <v>Chimalhuacán</v>
          </cell>
        </row>
        <row r="28">
          <cell r="B28" t="str">
            <v>Coacalco de Berriozábal</v>
          </cell>
          <cell r="C28" t="str">
            <v>DAVID SANCHEZ ISIDORO</v>
          </cell>
          <cell r="D28" t="str">
            <v>pan pri prd</v>
          </cell>
          <cell r="E28" t="str">
            <v>Coacalco_de_Berriozábal</v>
          </cell>
        </row>
        <row r="29">
          <cell r="B29" t="str">
            <v>Coatepec Harinas</v>
          </cell>
          <cell r="C29" t="str">
            <v>MARCO ANTONIO DIAZ JUAREZ</v>
          </cell>
          <cell r="D29" t="str">
            <v>pan pri prd</v>
          </cell>
          <cell r="E29" t="str">
            <v>Coatepec_Harinas</v>
          </cell>
        </row>
        <row r="30">
          <cell r="B30" t="str">
            <v>Cocotitlán</v>
          </cell>
          <cell r="C30" t="str">
            <v>FELIX GUZMAN FLORIN</v>
          </cell>
          <cell r="D30" t="str">
            <v>movimiento ciudadano</v>
          </cell>
          <cell r="E30" t="str">
            <v>Cocotitlán</v>
          </cell>
        </row>
        <row r="31">
          <cell r="B31" t="str">
            <v>Coyotepec</v>
          </cell>
          <cell r="C31" t="str">
            <v>ANDRES OSCAR MONTOYA MARTINEZ</v>
          </cell>
          <cell r="D31" t="str">
            <v>pt alianza morena</v>
          </cell>
          <cell r="E31" t="str">
            <v>Coyotepec</v>
          </cell>
        </row>
        <row r="32">
          <cell r="B32" t="str">
            <v>Cuautitlán</v>
          </cell>
          <cell r="C32" t="str">
            <v>ALDO LEDEZMA REYNA</v>
          </cell>
          <cell r="D32" t="str">
            <v>pan pri prd</v>
          </cell>
          <cell r="E32" t="str">
            <v>Cuautitlán</v>
          </cell>
        </row>
        <row r="33">
          <cell r="B33" t="str">
            <v>Cuautitlán Izcalli</v>
          </cell>
          <cell r="C33" t="str">
            <v>KARLA LETICIA FIESCO GARCIA</v>
          </cell>
          <cell r="D33" t="str">
            <v>pan pri prd</v>
          </cell>
          <cell r="E33" t="str">
            <v>Cuautitlán_Izcalli</v>
          </cell>
        </row>
        <row r="34">
          <cell r="B34" t="str">
            <v>Donato Guerra</v>
          </cell>
          <cell r="C34" t="str">
            <v>MARIA DEL CARMEN ALBARRAN GABRIEL</v>
          </cell>
          <cell r="D34" t="str">
            <v>pan pri prd</v>
          </cell>
          <cell r="E34" t="str">
            <v>Donato_Guerra</v>
          </cell>
        </row>
        <row r="35">
          <cell r="B35" t="str">
            <v>Ecatepec de Morelos</v>
          </cell>
          <cell r="C35" t="str">
            <v>LUIS FERNANDO VILCHIS CONTRERAS</v>
          </cell>
          <cell r="D35" t="str">
            <v>pt alianza morena</v>
          </cell>
          <cell r="E35" t="str">
            <v>Ecatepec_de_Morelos</v>
          </cell>
        </row>
        <row r="36">
          <cell r="B36" t="str">
            <v>Ecatzingo</v>
          </cell>
          <cell r="C36" t="str">
            <v>REBECA PEREZ MARTINEZ</v>
          </cell>
          <cell r="D36" t="str">
            <v>pri</v>
          </cell>
          <cell r="E36" t="str">
            <v>Ecatzingo</v>
          </cell>
        </row>
        <row r="37">
          <cell r="B37" t="str">
            <v>El Oro</v>
          </cell>
          <cell r="C37" t="str">
            <v>RUTH SALAZAR GARCÍA</v>
          </cell>
          <cell r="D37" t="str">
            <v>pri</v>
          </cell>
          <cell r="E37" t="str">
            <v>El_Oro</v>
          </cell>
        </row>
        <row r="38">
          <cell r="B38" t="str">
            <v>Huehuetoca</v>
          </cell>
          <cell r="C38" t="str">
            <v>MILTON CASTAÑEDA DIAZ</v>
          </cell>
          <cell r="D38" t="str">
            <v>pan pri prd</v>
          </cell>
          <cell r="E38" t="str">
            <v>Huehuetoca</v>
          </cell>
        </row>
        <row r="39">
          <cell r="B39" t="str">
            <v>Hueypoxtla</v>
          </cell>
          <cell r="C39" t="str">
            <v>DIEGO VARGAS COLIN</v>
          </cell>
          <cell r="D39" t="str">
            <v>pri</v>
          </cell>
          <cell r="E39" t="str">
            <v>Hueypoxtla</v>
          </cell>
        </row>
        <row r="40">
          <cell r="B40" t="str">
            <v>Huixquilucan</v>
          </cell>
          <cell r="C40" t="str">
            <v>ROMINA CONTRERAS CARRASCO</v>
          </cell>
          <cell r="D40" t="str">
            <v>pan</v>
          </cell>
          <cell r="E40" t="str">
            <v>Huixquilucan</v>
          </cell>
        </row>
        <row r="41">
          <cell r="B41" t="str">
            <v>Isidro Fabela</v>
          </cell>
          <cell r="C41" t="str">
            <v>ASTRID ANITA DAVILA ORDOÑEZ</v>
          </cell>
          <cell r="D41" t="str">
            <v>pri</v>
          </cell>
          <cell r="E41" t="str">
            <v>Isidro_Fabela</v>
          </cell>
        </row>
        <row r="42">
          <cell r="B42" t="str">
            <v>Ixtapaluca</v>
          </cell>
          <cell r="C42" t="str">
            <v>FELIPE RAFAEL ARVIZU DE LA LUZ</v>
          </cell>
          <cell r="D42" t="str">
            <v>pt alianza morena</v>
          </cell>
          <cell r="E42" t="str">
            <v>Ixtapaluca</v>
          </cell>
        </row>
        <row r="43">
          <cell r="B43" t="str">
            <v>Ixtapan de la Sal</v>
          </cell>
          <cell r="C43" t="str">
            <v>EDGAR MISAEL OCAMPO AYALA</v>
          </cell>
          <cell r="D43" t="str">
            <v>pt alianza morena</v>
          </cell>
          <cell r="E43" t="str">
            <v>Ixtapan_de_la_Sal</v>
          </cell>
        </row>
        <row r="44">
          <cell r="B44" t="str">
            <v>Ixtapan del Oro</v>
          </cell>
          <cell r="C44" t="str">
            <v>BENIGNO ARROYO BAUTISTA</v>
          </cell>
          <cell r="D44" t="str">
            <v>pt alianza morena</v>
          </cell>
          <cell r="E44" t="str">
            <v>Ixtapan_del_Oro</v>
          </cell>
        </row>
        <row r="45">
          <cell r="B45" t="str">
            <v>Ixtlahuaca</v>
          </cell>
          <cell r="C45" t="str">
            <v>ABUZEID LOZANO CASTAÑEDA</v>
          </cell>
          <cell r="D45" t="str">
            <v>pan pri prd</v>
          </cell>
          <cell r="E45" t="str">
            <v>Ixtlahuaca</v>
          </cell>
        </row>
        <row r="46">
          <cell r="B46" t="str">
            <v>Jaltenco</v>
          </cell>
          <cell r="C46" t="str">
            <v>MARIA DEL ROSARIO PAYNE ISLAS</v>
          </cell>
          <cell r="D46" t="str">
            <v>morena</v>
          </cell>
          <cell r="E46" t="str">
            <v>Jaltenco</v>
          </cell>
        </row>
        <row r="47">
          <cell r="B47" t="str">
            <v>Jilotepec</v>
          </cell>
          <cell r="C47" t="str">
            <v>RODOLFO NOGUES BARAJAS</v>
          </cell>
          <cell r="D47" t="str">
            <v>pan pri prd</v>
          </cell>
          <cell r="E47" t="str">
            <v>Jilotepec</v>
          </cell>
        </row>
        <row r="48">
          <cell r="B48" t="str">
            <v>Jilotzingo</v>
          </cell>
          <cell r="C48" t="str">
            <v>ANA TERESA CASAS GONZALEZ</v>
          </cell>
          <cell r="D48" t="str">
            <v>pri</v>
          </cell>
          <cell r="E48" t="str">
            <v>Jilotzingo</v>
          </cell>
        </row>
        <row r="49">
          <cell r="B49" t="str">
            <v>Jiquipilco</v>
          </cell>
          <cell r="C49" t="str">
            <v>FELIPE DE JESUS SANCHEZ DAVILA</v>
          </cell>
          <cell r="D49" t="str">
            <v>pan pri prd</v>
          </cell>
          <cell r="E49" t="str">
            <v>Jiquipilco</v>
          </cell>
        </row>
        <row r="50">
          <cell r="B50" t="str">
            <v>Jocotitlán</v>
          </cell>
          <cell r="C50" t="str">
            <v>JOSE JESUS CEDILLO GONZALEZ</v>
          </cell>
          <cell r="D50" t="str">
            <v>pri</v>
          </cell>
          <cell r="E50" t="str">
            <v>Jocotitlán</v>
          </cell>
        </row>
        <row r="51">
          <cell r="B51" t="str">
            <v>Joquicingo</v>
          </cell>
          <cell r="C51" t="str">
            <v>RAUSEL CERVANTES HUERTAS</v>
          </cell>
          <cell r="D51" t="str">
            <v>verde</v>
          </cell>
          <cell r="E51" t="str">
            <v>Joquicingo</v>
          </cell>
        </row>
        <row r="52">
          <cell r="B52" t="str">
            <v>Juchitepec</v>
          </cell>
          <cell r="C52" t="str">
            <v>MARISOL NAVA LINARES</v>
          </cell>
          <cell r="D52" t="str">
            <v>pri</v>
          </cell>
          <cell r="E52" t="str">
            <v>Juchitepec</v>
          </cell>
        </row>
        <row r="53">
          <cell r="B53" t="str">
            <v>La Paz</v>
          </cell>
          <cell r="C53" t="str">
            <v>CRISTINA GONZALEZ CRUZ</v>
          </cell>
          <cell r="D53" t="str">
            <v>pan pri prd</v>
          </cell>
          <cell r="E53" t="str">
            <v>La_Paz</v>
          </cell>
        </row>
        <row r="54">
          <cell r="B54" t="str">
            <v>Lerma</v>
          </cell>
          <cell r="C54" t="str">
            <v>MIGUEL ANGEL RAMIREZ PONCE</v>
          </cell>
          <cell r="D54" t="str">
            <v>pri</v>
          </cell>
          <cell r="E54" t="str">
            <v>Lerma</v>
          </cell>
        </row>
        <row r="55">
          <cell r="B55" t="str">
            <v>Luvianos</v>
          </cell>
          <cell r="C55" t="str">
            <v>ROSA MARIA GARDUÑO CIENFUEGOS</v>
          </cell>
          <cell r="D55" t="str">
            <v>pan pri prd</v>
          </cell>
          <cell r="E55" t="str">
            <v>Luvianos</v>
          </cell>
        </row>
        <row r="56">
          <cell r="B56" t="str">
            <v>Malinalco</v>
          </cell>
          <cell r="C56" t="str">
            <v>JUAN ANTONIO MENDOZA PEDROZA</v>
          </cell>
          <cell r="D56" t="str">
            <v>verde</v>
          </cell>
          <cell r="E56" t="str">
            <v>Malinalco</v>
          </cell>
        </row>
        <row r="57">
          <cell r="B57" t="str">
            <v>Melchor Ocampo</v>
          </cell>
          <cell r="C57" t="str">
            <v>VICTORIA AURELIA VIQUEZ VEGA</v>
          </cell>
          <cell r="D57" t="str">
            <v>pt alianza morena</v>
          </cell>
          <cell r="E57" t="str">
            <v>Melchor_Ocampo</v>
          </cell>
        </row>
        <row r="58">
          <cell r="B58" t="str">
            <v>Metepec</v>
          </cell>
          <cell r="C58" t="str">
            <v>FERNANDO GUSTAVO FLORES FERNANDEZ</v>
          </cell>
          <cell r="D58" t="str">
            <v>pan pri prd</v>
          </cell>
          <cell r="E58" t="str">
            <v>Metepec</v>
          </cell>
        </row>
        <row r="59">
          <cell r="B59" t="str">
            <v>Mexicaltzingo</v>
          </cell>
          <cell r="C59" t="str">
            <v>ARIADNE SARAY BENITEZ ESPINOZA</v>
          </cell>
          <cell r="D59" t="str">
            <v>pan pri prd</v>
          </cell>
          <cell r="E59" t="str">
            <v>Mexicaltzingo</v>
          </cell>
        </row>
        <row r="60">
          <cell r="B60" t="str">
            <v>Morelos</v>
          </cell>
          <cell r="C60" t="str">
            <v>MIRIAM NANCY GARCIA ANTONIO</v>
          </cell>
          <cell r="D60" t="str">
            <v>pan pri prd</v>
          </cell>
          <cell r="E60" t="str">
            <v>Morelos</v>
          </cell>
        </row>
        <row r="61">
          <cell r="B61" t="str">
            <v>Naucalpan de Juárez</v>
          </cell>
          <cell r="C61" t="str">
            <v>ANGELICA MOYA MARIN</v>
          </cell>
          <cell r="D61" t="str">
            <v>pan pri prd</v>
          </cell>
          <cell r="E61" t="str">
            <v>Naucalpan_de_Juárez</v>
          </cell>
        </row>
        <row r="62">
          <cell r="B62" t="str">
            <v>Nextlalpan</v>
          </cell>
          <cell r="E62" t="str">
            <v>Nextlalpan</v>
          </cell>
        </row>
        <row r="63">
          <cell r="B63" t="str">
            <v>Nezahualcóyotl</v>
          </cell>
          <cell r="C63" t="str">
            <v>ADOLFO CERQUEDA REBOLLO</v>
          </cell>
          <cell r="D63" t="str">
            <v>pt alianza morena</v>
          </cell>
          <cell r="E63" t="str">
            <v>Nezahualcóyotl</v>
          </cell>
        </row>
        <row r="64">
          <cell r="B64" t="str">
            <v>Nicolás Romero</v>
          </cell>
          <cell r="C64" t="str">
            <v>ARMANDO NAVARRETE LOPEZ</v>
          </cell>
          <cell r="D64" t="str">
            <v>pt alianza morena</v>
          </cell>
          <cell r="E64" t="str">
            <v>Nicolás_Romero</v>
          </cell>
        </row>
        <row r="65">
          <cell r="B65" t="str">
            <v>Nopaltepec</v>
          </cell>
          <cell r="C65" t="str">
            <v>GUMARO WALDO LOPEZ</v>
          </cell>
          <cell r="D65" t="str">
            <v>pan</v>
          </cell>
          <cell r="E65" t="str">
            <v>Nopaltepec</v>
          </cell>
        </row>
        <row r="66">
          <cell r="B66" t="str">
            <v>Ocoyoacac</v>
          </cell>
          <cell r="C66" t="str">
            <v>SAMUEL VERDEJA RUIZ</v>
          </cell>
          <cell r="D66" t="str">
            <v>vede</v>
          </cell>
          <cell r="E66" t="str">
            <v>Ocoyoacac</v>
          </cell>
        </row>
        <row r="67">
          <cell r="B67" t="str">
            <v>Ocuilan</v>
          </cell>
          <cell r="C67" t="str">
            <v>EMILIO ARRIAGA VILLA</v>
          </cell>
          <cell r="D67" t="str">
            <v>pes</v>
          </cell>
          <cell r="E67" t="str">
            <v>Ocuilan</v>
          </cell>
        </row>
        <row r="68">
          <cell r="B68" t="str">
            <v>Otumba</v>
          </cell>
          <cell r="C68" t="str">
            <v>HILARION CORONEL LEMUS</v>
          </cell>
          <cell r="D68" t="str">
            <v>pri</v>
          </cell>
          <cell r="E68" t="str">
            <v>Otumba</v>
          </cell>
        </row>
        <row r="69">
          <cell r="B69" t="str">
            <v>Otzoloapan</v>
          </cell>
          <cell r="C69" t="str">
            <v>YURENI NUÑEZ GARCIA</v>
          </cell>
          <cell r="D69" t="str">
            <v>pan pri prd</v>
          </cell>
          <cell r="E69" t="str">
            <v>Otzoloapan</v>
          </cell>
        </row>
        <row r="70">
          <cell r="B70" t="str">
            <v>Otzolotepec</v>
          </cell>
          <cell r="C70" t="str">
            <v>ERIKA SEVILLA ALVARADO</v>
          </cell>
          <cell r="D70" t="str">
            <v>pt alianza morena</v>
          </cell>
          <cell r="E70" t="str">
            <v>Otzolotepec</v>
          </cell>
        </row>
        <row r="71">
          <cell r="B71" t="str">
            <v>Ozumba</v>
          </cell>
          <cell r="C71" t="str">
            <v>VALENTIN MARTINEZ CASTILLO</v>
          </cell>
          <cell r="D71" t="str">
            <v>pt alianza morena</v>
          </cell>
          <cell r="E71" t="str">
            <v>Ozumba</v>
          </cell>
        </row>
        <row r="72">
          <cell r="B72" t="str">
            <v>Papalotla</v>
          </cell>
          <cell r="C72" t="str">
            <v>RODRIGO RUIZ MARTINEZ</v>
          </cell>
          <cell r="D72" t="str">
            <v>pt alianza morena</v>
          </cell>
          <cell r="E72" t="str">
            <v>Papalotla</v>
          </cell>
        </row>
        <row r="73">
          <cell r="B73" t="str">
            <v>Polotitlán</v>
          </cell>
          <cell r="C73" t="str">
            <v>TERESITA SANCHEZ BARCENA</v>
          </cell>
          <cell r="D73" t="str">
            <v>pan pri prd</v>
          </cell>
          <cell r="E73" t="str">
            <v>Polotitlán</v>
          </cell>
        </row>
        <row r="74">
          <cell r="B74" t="str">
            <v>Rayón</v>
          </cell>
          <cell r="C74" t="str">
            <v>ERICK VLADIMIR CEDILLO HINOJOSA</v>
          </cell>
          <cell r="D74" t="str">
            <v>pan pri prd</v>
          </cell>
          <cell r="E74" t="str">
            <v>Rayón</v>
          </cell>
        </row>
        <row r="75">
          <cell r="B75" t="str">
            <v>San Antonio la Isla</v>
          </cell>
          <cell r="C75" t="str">
            <v>LIZETH MARLENE SANDOVAL COLINDRES</v>
          </cell>
          <cell r="D75" t="str">
            <v>pan pri prd</v>
          </cell>
          <cell r="E75" t="str">
            <v>San_Antonio_la_Isla</v>
          </cell>
        </row>
        <row r="76">
          <cell r="B76" t="str">
            <v>San Felipe del Progreso</v>
          </cell>
          <cell r="C76" t="str">
            <v>JAVIER JERONIMO APOLONIO</v>
          </cell>
          <cell r="D76" t="str">
            <v>pan pri prd</v>
          </cell>
          <cell r="E76" t="str">
            <v>San_Felipe_del_Progreso</v>
          </cell>
        </row>
        <row r="77">
          <cell r="B77" t="str">
            <v>San José del Rincón</v>
          </cell>
          <cell r="C77" t="str">
            <v>ANA MARIA VAZQUEZ CARMONA</v>
          </cell>
          <cell r="D77" t="str">
            <v>pan pri prd</v>
          </cell>
          <cell r="E77" t="str">
            <v>San_José_del_Rincón</v>
          </cell>
        </row>
        <row r="78">
          <cell r="B78" t="str">
            <v>San Martín de las Pirámides</v>
          </cell>
          <cell r="C78" t="str">
            <v>ERIC RUIZ MEDINA</v>
          </cell>
          <cell r="D78" t="str">
            <v>pan</v>
          </cell>
          <cell r="E78" t="str">
            <v>San_Martín_de_las_Pirámides</v>
          </cell>
        </row>
        <row r="79">
          <cell r="B79" t="str">
            <v>San Mateo Atenco</v>
          </cell>
          <cell r="C79" t="str">
            <v>ANA AURORA MUÑIZ NEYRA</v>
          </cell>
          <cell r="D79" t="str">
            <v>pan pri prd</v>
          </cell>
          <cell r="E79" t="str">
            <v>San_Mateo_Atenco</v>
          </cell>
        </row>
        <row r="80">
          <cell r="B80" t="str">
            <v>San Simón de Guerrero</v>
          </cell>
          <cell r="C80" t="str">
            <v>SARA MORA DE JESUS</v>
          </cell>
          <cell r="D80" t="str">
            <v>pan pri prd</v>
          </cell>
          <cell r="E80" t="str">
            <v>San_Simón_de_Guerrero</v>
          </cell>
        </row>
        <row r="81">
          <cell r="B81" t="str">
            <v>Santo Tomás</v>
          </cell>
          <cell r="C81" t="str">
            <v>MARIA DEL ROSARIO MATIAS ESQUIVEL</v>
          </cell>
          <cell r="D81" t="str">
            <v>pan pri prd</v>
          </cell>
          <cell r="E81" t="str">
            <v>Santo_Tomás</v>
          </cell>
        </row>
        <row r="82">
          <cell r="B82" t="str">
            <v>Soyaniquilpan de Juárez</v>
          </cell>
          <cell r="C82" t="str">
            <v>JESUS ESPINOSA ARCINIEGA</v>
          </cell>
          <cell r="D82" t="str">
            <v>pan pri prd</v>
          </cell>
          <cell r="E82" t="str">
            <v>Soyaniquilpan_de_Juárez</v>
          </cell>
        </row>
        <row r="83">
          <cell r="B83" t="str">
            <v>Sultepec</v>
          </cell>
          <cell r="C83" t="str">
            <v>ANA MARIA VAZQUEZ CARMONA</v>
          </cell>
          <cell r="D83" t="str">
            <v>verde</v>
          </cell>
          <cell r="E83" t="str">
            <v>Sultepec</v>
          </cell>
        </row>
        <row r="84">
          <cell r="B84" t="str">
            <v>Tecámac</v>
          </cell>
          <cell r="C84" t="str">
            <v>MARIELA GUTIERREZ ESCALANTE</v>
          </cell>
          <cell r="D84" t="str">
            <v>pt alianza morena</v>
          </cell>
          <cell r="E84" t="str">
            <v>Tecámac</v>
          </cell>
        </row>
        <row r="85">
          <cell r="B85" t="str">
            <v>Tejupilco</v>
          </cell>
          <cell r="C85" t="str">
            <v>RIGOBERTO LOPEZ RIVERA</v>
          </cell>
          <cell r="D85" t="str">
            <v>pan pri prd</v>
          </cell>
          <cell r="E85" t="str">
            <v>Tejupilco</v>
          </cell>
        </row>
        <row r="86">
          <cell r="B86" t="str">
            <v>Temamatla</v>
          </cell>
          <cell r="C86" t="str">
            <v>JOSE ANTONIO VALLEJO GAMA</v>
          </cell>
          <cell r="D86" t="str">
            <v>rsp</v>
          </cell>
          <cell r="E86" t="str">
            <v>Temamatla</v>
          </cell>
        </row>
        <row r="87">
          <cell r="B87" t="str">
            <v>Temascalapa</v>
          </cell>
          <cell r="C87" t="str">
            <v>QUIRINO MENESES VIVALDO</v>
          </cell>
          <cell r="D87" t="str">
            <v>pan</v>
          </cell>
          <cell r="E87" t="str">
            <v>Temascalapa</v>
          </cell>
        </row>
        <row r="88">
          <cell r="B88" t="str">
            <v>Temascalcingo</v>
          </cell>
          <cell r="C88" t="str">
            <v>JOSE LUIS ESPINOZA NAVARRETE</v>
          </cell>
          <cell r="D88" t="str">
            <v>pan pri prd</v>
          </cell>
          <cell r="E88" t="str">
            <v>Temascalcingo</v>
          </cell>
        </row>
        <row r="89">
          <cell r="B89" t="str">
            <v>Temascaltepec</v>
          </cell>
          <cell r="C89" t="str">
            <v>CARLOS GONZALEZ BERRA</v>
          </cell>
          <cell r="D89" t="str">
            <v>pan pri prd</v>
          </cell>
          <cell r="E89" t="str">
            <v>Temascaltepec</v>
          </cell>
        </row>
        <row r="90">
          <cell r="B90" t="str">
            <v>Temoaya</v>
          </cell>
          <cell r="C90" t="str">
            <v>NELLY BRIGIDA RIVERA SANCHEZ</v>
          </cell>
          <cell r="D90" t="str">
            <v>pt alianza morena</v>
          </cell>
          <cell r="E90" t="str">
            <v>Temoaya</v>
          </cell>
        </row>
        <row r="91">
          <cell r="B91" t="str">
            <v>Tenancingo</v>
          </cell>
          <cell r="C91" t="str">
            <v>HECTOR GORDILLO SANCHEZ</v>
          </cell>
          <cell r="D91" t="str">
            <v>pan pri prd</v>
          </cell>
          <cell r="E91" t="str">
            <v>Tenancingo</v>
          </cell>
        </row>
        <row r="92">
          <cell r="B92" t="str">
            <v>Tenango del Aire</v>
          </cell>
          <cell r="C92" t="str">
            <v>ROBERTO AVILA VENTURA</v>
          </cell>
          <cell r="D92" t="str">
            <v>verde</v>
          </cell>
          <cell r="E92" t="str">
            <v>Tenango_del_Aire</v>
          </cell>
        </row>
        <row r="93">
          <cell r="B93" t="str">
            <v>Tenango del Valle</v>
          </cell>
          <cell r="C93" t="str">
            <v>ROBERTO BAUTISTA ARELLANO</v>
          </cell>
          <cell r="D93" t="str">
            <v>pt alianza morena</v>
          </cell>
          <cell r="E93" t="str">
            <v>Tenango_del_Valle</v>
          </cell>
        </row>
        <row r="94">
          <cell r="B94" t="str">
            <v>Teoloyucán</v>
          </cell>
          <cell r="C94" t="str">
            <v>JUAN CARLOS URIBE PADILLA</v>
          </cell>
          <cell r="D94" t="str">
            <v>pan pri prd</v>
          </cell>
          <cell r="E94" t="str">
            <v>Teoloyucán</v>
          </cell>
        </row>
        <row r="95">
          <cell r="B95" t="str">
            <v>Teotihuacán</v>
          </cell>
          <cell r="C95" t="str">
            <v>MARIO PAREDES DE LA TORRE</v>
          </cell>
          <cell r="D95" t="str">
            <v>pri</v>
          </cell>
          <cell r="E95" t="str">
            <v>Teotihuacán</v>
          </cell>
        </row>
        <row r="96">
          <cell r="B96" t="str">
            <v>Tepetlaoxtoc</v>
          </cell>
          <cell r="C96" t="str">
            <v>ISMAEL OLIVARES VAZQUEZ</v>
          </cell>
          <cell r="D96" t="str">
            <v>pri</v>
          </cell>
          <cell r="E96" t="str">
            <v>Tepetlaoxtoc</v>
          </cell>
        </row>
        <row r="97">
          <cell r="B97" t="str">
            <v>Tepetlixpa</v>
          </cell>
          <cell r="C97" t="str">
            <v>ABELARDO RODRIGUEZ GARCIA</v>
          </cell>
          <cell r="D97" t="str">
            <v>movimiento ciudadano</v>
          </cell>
          <cell r="E97" t="str">
            <v>Tepetlixpa</v>
          </cell>
        </row>
        <row r="98">
          <cell r="B98" t="str">
            <v>Tepotzotlán</v>
          </cell>
          <cell r="C98" t="str">
            <v>MARIA DE LOS ANGELES ZUPPA VILLEGAS</v>
          </cell>
          <cell r="D98" t="str">
            <v>movimiento ciudadano</v>
          </cell>
          <cell r="E98" t="str">
            <v>Tepotzotlán</v>
          </cell>
        </row>
        <row r="99">
          <cell r="B99" t="str">
            <v>Tequixquiac</v>
          </cell>
          <cell r="C99" t="str">
            <v>LUIS RAUL MENESES GARCIA</v>
          </cell>
          <cell r="D99" t="str">
            <v>fuerza mexico</v>
          </cell>
          <cell r="E99" t="str">
            <v>Tequixquiac</v>
          </cell>
        </row>
        <row r="100">
          <cell r="B100" t="str">
            <v>Texcaltitlán</v>
          </cell>
          <cell r="C100" t="str">
            <v>JAVIER LUJANO HUERTA</v>
          </cell>
          <cell r="D100" t="str">
            <v>pan pri prd</v>
          </cell>
          <cell r="E100" t="str">
            <v>Texcaltitlán</v>
          </cell>
        </row>
        <row r="101">
          <cell r="B101" t="str">
            <v>Texcalyacac</v>
          </cell>
          <cell r="C101" t="str">
            <v>XOCHITL MARIBEL RAMIREZ BERMEJO</v>
          </cell>
          <cell r="D101" t="str">
            <v>pri</v>
          </cell>
          <cell r="E101" t="str">
            <v>Texcalyacac</v>
          </cell>
        </row>
        <row r="102">
          <cell r="B102" t="str">
            <v>Texcoco</v>
          </cell>
          <cell r="C102" t="str">
            <v>SANDRA LUZ FALCON VENEGAS</v>
          </cell>
          <cell r="D102" t="str">
            <v>pt alianza morena</v>
          </cell>
          <cell r="E102" t="str">
            <v>Texcoco</v>
          </cell>
        </row>
        <row r="103">
          <cell r="B103" t="str">
            <v>Tezoyuca</v>
          </cell>
          <cell r="C103" t="str">
            <v>EDGAR URIEL MORALES AVILA</v>
          </cell>
          <cell r="D103" t="str">
            <v>pan</v>
          </cell>
          <cell r="E103" t="str">
            <v>Tezoyuca</v>
          </cell>
        </row>
        <row r="104">
          <cell r="B104" t="str">
            <v>Tianguistenco</v>
          </cell>
          <cell r="C104" t="str">
            <v>DIEGO ERIC MORENO VALLE</v>
          </cell>
          <cell r="D104" t="str">
            <v>pri</v>
          </cell>
          <cell r="E104" t="str">
            <v>Tianguistenco</v>
          </cell>
        </row>
        <row r="105">
          <cell r="B105" t="str">
            <v>Timilpan</v>
          </cell>
          <cell r="C105" t="str">
            <v>ISAIAS LUGO GARCIA</v>
          </cell>
          <cell r="D105" t="str">
            <v>pan pri prd</v>
          </cell>
          <cell r="E105" t="str">
            <v>Timilpan</v>
          </cell>
        </row>
        <row r="106">
          <cell r="B106" t="str">
            <v>Tlalmanalco</v>
          </cell>
          <cell r="C106" t="str">
            <v>ANA GABRIELA VELAZQUEZ QUINTERO</v>
          </cell>
          <cell r="D106" t="str">
            <v>pt alianza morena</v>
          </cell>
          <cell r="E106" t="str">
            <v>Tlalmanalco</v>
          </cell>
        </row>
        <row r="107">
          <cell r="B107" t="str">
            <v>Tlalnepantla de Baz</v>
          </cell>
          <cell r="C107" t="str">
            <v>MARCO ANTONIO RODRIGUEZ HURTADO</v>
          </cell>
          <cell r="D107" t="str">
            <v>pan pri prd</v>
          </cell>
          <cell r="E107" t="str">
            <v>Tlalnepantla_de_Baz</v>
          </cell>
        </row>
        <row r="108">
          <cell r="B108" t="str">
            <v>Tlatlaya</v>
          </cell>
          <cell r="C108" t="str">
            <v>CRISOFORO HERNANDEZ MENA</v>
          </cell>
          <cell r="D108" t="str">
            <v>pan pri prd</v>
          </cell>
          <cell r="E108" t="str">
            <v>Tlatlaya</v>
          </cell>
        </row>
        <row r="109">
          <cell r="B109" t="str">
            <v>Toluca</v>
          </cell>
          <cell r="C109" t="str">
            <v>RAYMUNDO EDGAR MARTINEZ CARBAJAL</v>
          </cell>
          <cell r="D109" t="str">
            <v>pan pri prd</v>
          </cell>
          <cell r="E109" t="str">
            <v>Toluca</v>
          </cell>
        </row>
        <row r="110">
          <cell r="B110" t="str">
            <v>Tonanitla</v>
          </cell>
          <cell r="C110" t="str">
            <v>MAURO MARTINEZ MARTINEZ</v>
          </cell>
          <cell r="D110" t="str">
            <v>pes</v>
          </cell>
          <cell r="E110" t="str">
            <v>Tonanitla</v>
          </cell>
        </row>
        <row r="111">
          <cell r="B111" t="str">
            <v>Tonatico</v>
          </cell>
          <cell r="C111" t="str">
            <v>EVELIA MARLEM AYALA SANCHEZ</v>
          </cell>
          <cell r="D111" t="str">
            <v xml:space="preserve">pan  </v>
          </cell>
          <cell r="E111" t="str">
            <v>Tonatico</v>
          </cell>
        </row>
        <row r="112">
          <cell r="B112" t="str">
            <v>Tultepec</v>
          </cell>
          <cell r="C112" t="str">
            <v>RAMON SERGIO LUNA CORTES</v>
          </cell>
          <cell r="D112" t="str">
            <v>pt alianza morena</v>
          </cell>
          <cell r="E112" t="str">
            <v>Tultepec</v>
          </cell>
        </row>
        <row r="113">
          <cell r="B113" t="str">
            <v>Tultitlán</v>
          </cell>
          <cell r="C113" t="str">
            <v>ELENA GARCIA MARTINEZ</v>
          </cell>
          <cell r="D113" t="str">
            <v>pt alianza morena</v>
          </cell>
          <cell r="E113" t="str">
            <v>Tultitlán</v>
          </cell>
        </row>
        <row r="114">
          <cell r="B114" t="str">
            <v>Valle de Bravo</v>
          </cell>
          <cell r="C114" t="str">
            <v>MICHELLE NUÑEZ PONCE</v>
          </cell>
          <cell r="D114" t="str">
            <v>pt alianza morena</v>
          </cell>
          <cell r="E114" t="str">
            <v>Valle_de_Bravo</v>
          </cell>
        </row>
        <row r="115">
          <cell r="B115" t="str">
            <v>Valle de Chalco Solidaridad</v>
          </cell>
          <cell r="C115" t="str">
            <v>ARMANDO GARCIA MENDEZ</v>
          </cell>
          <cell r="D115" t="str">
            <v>pt alianza morena</v>
          </cell>
          <cell r="E115" t="str">
            <v>Valle_de_Chalco_Solidaridad</v>
          </cell>
        </row>
        <row r="116">
          <cell r="B116" t="str">
            <v>Villa de Allende</v>
          </cell>
          <cell r="C116" t="str">
            <v>ARTURO PIÑA GARCIA</v>
          </cell>
          <cell r="D116" t="str">
            <v>pan pri prd</v>
          </cell>
          <cell r="E116" t="str">
            <v>Villa_de_Allende</v>
          </cell>
        </row>
        <row r="117">
          <cell r="B117" t="str">
            <v>Villa del Carbón</v>
          </cell>
          <cell r="C117" t="str">
            <v>ANDRI GUADALUPE CORREA RODRIGUEZ</v>
          </cell>
          <cell r="D117" t="str">
            <v>pri</v>
          </cell>
          <cell r="E117" t="str">
            <v>Villa_del_Carbón</v>
          </cell>
        </row>
        <row r="118">
          <cell r="B118" t="str">
            <v>Villa Guerrero</v>
          </cell>
          <cell r="C118" t="str">
            <v>FRANCISCO LUGO MILLAN</v>
          </cell>
          <cell r="D118" t="str">
            <v>movimiento ciudadano</v>
          </cell>
          <cell r="E118" t="str">
            <v>Villa_Guerrero</v>
          </cell>
        </row>
        <row r="119">
          <cell r="B119" t="str">
            <v>Villa Victoria</v>
          </cell>
          <cell r="C119" t="str">
            <v>MARIA LUISA CARMONA ALVARADO</v>
          </cell>
          <cell r="D119" t="str">
            <v>pan pri prd</v>
          </cell>
          <cell r="E119" t="str">
            <v>Villa Victoria</v>
          </cell>
        </row>
        <row r="120">
          <cell r="B120" t="str">
            <v>Xalatlaco</v>
          </cell>
          <cell r="C120" t="str">
            <v>ABEL FLORES GUZMAN</v>
          </cell>
          <cell r="D120" t="str">
            <v>morena</v>
          </cell>
          <cell r="E120" t="str">
            <v>Xalatlaco</v>
          </cell>
        </row>
        <row r="121">
          <cell r="B121" t="str">
            <v>Xonacatlán</v>
          </cell>
          <cell r="C121" t="str">
            <v>ALFREDO GONZALEZ GONZALEZ</v>
          </cell>
          <cell r="D121" t="str">
            <v>pt alianza morena</v>
          </cell>
          <cell r="E121" t="str">
            <v>Xonacatlán</v>
          </cell>
        </row>
        <row r="122">
          <cell r="B122" t="str">
            <v>Zacazonapan</v>
          </cell>
          <cell r="C122" t="str">
            <v>JUAN VICENTE JARAMILLO CRUZ</v>
          </cell>
          <cell r="D122" t="str">
            <v>pan pri prd</v>
          </cell>
          <cell r="E122" t="str">
            <v>Zacazonapan</v>
          </cell>
        </row>
        <row r="123">
          <cell r="B123" t="str">
            <v>Zacualpan</v>
          </cell>
          <cell r="C123" t="str">
            <v>BEATRIZ PÉREZ VASQUEZ</v>
          </cell>
          <cell r="D123" t="str">
            <v>pan pri prd</v>
          </cell>
          <cell r="E123" t="str">
            <v>Zacualpan</v>
          </cell>
        </row>
        <row r="124">
          <cell r="B124" t="str">
            <v>Zinacantepec</v>
          </cell>
          <cell r="C124" t="str">
            <v>MANUEL VILCHIS VIVEROS</v>
          </cell>
          <cell r="D124" t="str">
            <v>pan pri prd</v>
          </cell>
          <cell r="E124" t="str">
            <v>Zinacantepec</v>
          </cell>
        </row>
        <row r="125">
          <cell r="B125" t="str">
            <v>Zumpahuacán</v>
          </cell>
          <cell r="C125" t="str">
            <v>NORA ANGELICA FUENTES AGUILAR</v>
          </cell>
          <cell r="D125" t="str">
            <v>pan pri prd</v>
          </cell>
          <cell r="E125" t="str">
            <v>Zumpahuacán</v>
          </cell>
        </row>
        <row r="126">
          <cell r="B126" t="str">
            <v>Zumpango</v>
          </cell>
          <cell r="C126" t="str">
            <v>MIGUEL ANGEL GAMBOA MONROY</v>
          </cell>
          <cell r="D126" t="str">
            <v>pt alianza morena</v>
          </cell>
          <cell r="E126" t="str">
            <v>Zumpango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A CORTO PLAZO</v>
          </cell>
          <cell r="L9" t="str">
            <v>Cuentas por Pagar</v>
          </cell>
          <cell r="N9">
            <v>41925.199999999997</v>
          </cell>
          <cell r="P9">
            <v>8550.7000000000007</v>
          </cell>
          <cell r="R9">
            <v>33374.5</v>
          </cell>
        </row>
        <row r="10">
          <cell r="C10" t="str">
            <v>Fondo Fijo de Caja</v>
          </cell>
          <cell r="E10">
            <v>2.5</v>
          </cell>
          <cell r="G10">
            <v>2.5</v>
          </cell>
          <cell r="I10">
            <v>0</v>
          </cell>
          <cell r="L10" t="str">
            <v>Cuentas por Pagar</v>
          </cell>
          <cell r="N10">
            <v>8550.7000000000007</v>
          </cell>
          <cell r="P10">
            <v>8550.7000000000007</v>
          </cell>
          <cell r="R10">
            <v>0</v>
          </cell>
        </row>
        <row r="11">
          <cell r="C11" t="str">
            <v>Bancos</v>
          </cell>
          <cell r="E11">
            <v>20205.900000000001</v>
          </cell>
          <cell r="G11">
            <v>20205.900000000001</v>
          </cell>
          <cell r="I11">
            <v>0</v>
          </cell>
          <cell r="L11" t="str">
            <v>Retenciones a Favor de Terceros por Pagar</v>
          </cell>
          <cell r="N11">
            <v>609.70000000000005</v>
          </cell>
          <cell r="P11">
            <v>609.70000000000005</v>
          </cell>
          <cell r="R11">
            <v>0</v>
          </cell>
        </row>
        <row r="12">
          <cell r="C12" t="str">
            <v>Inversiones en Instituciones Financieras</v>
          </cell>
          <cell r="E12">
            <v>9089.6</v>
          </cell>
          <cell r="G12">
            <v>9089.6</v>
          </cell>
          <cell r="I12">
            <v>0</v>
          </cell>
        </row>
        <row r="13">
          <cell r="C13" t="str">
            <v>Deudores Diversos</v>
          </cell>
          <cell r="E13">
            <v>38429.300000000003</v>
          </cell>
          <cell r="G13">
            <v>38429.300000000003</v>
          </cell>
          <cell r="I13">
            <v>0</v>
          </cell>
        </row>
        <row r="14">
          <cell r="C14" t="str">
            <v>Anticipo a Proveedores</v>
          </cell>
          <cell r="E14">
            <v>54.3</v>
          </cell>
          <cell r="G14">
            <v>54.3</v>
          </cell>
          <cell r="I14">
            <v>0</v>
          </cell>
        </row>
        <row r="15">
          <cell r="C15" t="str">
            <v>Inventario para Ventas</v>
          </cell>
          <cell r="E15">
            <v>169.2</v>
          </cell>
          <cell r="G15">
            <v>169.2</v>
          </cell>
          <cell r="I15">
            <v>0</v>
          </cell>
        </row>
        <row r="16">
          <cell r="C16" t="str">
            <v>Estimaciòn para Cuentas Incobrables</v>
          </cell>
          <cell r="E16">
            <v>14.5</v>
          </cell>
          <cell r="G16">
            <v>14.5</v>
          </cell>
        </row>
        <row r="17">
          <cell r="E17" t="str">
            <v>_</v>
          </cell>
          <cell r="G17" t="str">
            <v>_</v>
          </cell>
          <cell r="I17" t="str">
            <v>_</v>
          </cell>
          <cell r="N17" t="str">
            <v>_</v>
          </cell>
          <cell r="P17" t="str">
            <v>_</v>
          </cell>
          <cell r="R17" t="str">
            <v>_</v>
          </cell>
        </row>
        <row r="18">
          <cell r="B18" t="str">
            <v xml:space="preserve">    TOTAL CIRCULANTE</v>
          </cell>
          <cell r="C18" t="str">
            <v xml:space="preserve">    TOTAL CIRCULANTE</v>
          </cell>
          <cell r="E18">
            <v>67965.3</v>
          </cell>
          <cell r="G18">
            <v>67965.3</v>
          </cell>
          <cell r="I18">
            <v>0</v>
          </cell>
          <cell r="K18" t="str">
            <v xml:space="preserve">    TOTAL A CORTO PLAZO</v>
          </cell>
          <cell r="L18" t="str">
            <v xml:space="preserve">    TOTAL A CORTO PLAZO</v>
          </cell>
          <cell r="N18">
            <v>9160.4000000000015</v>
          </cell>
          <cell r="P18">
            <v>9160.4000000000015</v>
          </cell>
          <cell r="R18">
            <v>0</v>
          </cell>
        </row>
        <row r="19">
          <cell r="E19" t="str">
            <v>-</v>
          </cell>
          <cell r="G19" t="str">
            <v>-</v>
          </cell>
          <cell r="I19" t="str">
            <v>-</v>
          </cell>
          <cell r="N19" t="str">
            <v>-</v>
          </cell>
          <cell r="P19" t="str">
            <v>-</v>
          </cell>
          <cell r="R19" t="str">
            <v>-</v>
          </cell>
        </row>
        <row r="21">
          <cell r="B21" t="str">
            <v>FIJO</v>
          </cell>
          <cell r="C21" t="str">
            <v>Bienes Muebles</v>
          </cell>
          <cell r="E21">
            <v>29670</v>
          </cell>
          <cell r="G21">
            <v>50357.1</v>
          </cell>
          <cell r="I21">
            <v>-20687.099999999999</v>
          </cell>
        </row>
        <row r="22">
          <cell r="C22" t="str">
            <v>Bienes Muebles</v>
          </cell>
          <cell r="E22">
            <v>50357.1</v>
          </cell>
          <cell r="G22">
            <v>50357.1</v>
          </cell>
          <cell r="I22">
            <v>0</v>
          </cell>
        </row>
        <row r="23">
          <cell r="C23" t="str">
            <v>Bienes Inmuebles</v>
          </cell>
          <cell r="E23">
            <v>89600.5</v>
          </cell>
          <cell r="G23">
            <v>89600.5</v>
          </cell>
          <cell r="I23">
            <v>0</v>
          </cell>
        </row>
        <row r="24">
          <cell r="C24" t="str">
            <v>Revaluación de Bienes Muebles</v>
          </cell>
          <cell r="E24">
            <v>12456.5</v>
          </cell>
          <cell r="G24">
            <v>12456.5</v>
          </cell>
          <cell r="I24">
            <v>0</v>
          </cell>
        </row>
        <row r="25">
          <cell r="C25" t="str">
            <v>Revaluación de Bienes Inmuebles</v>
          </cell>
          <cell r="E25">
            <v>56095.5</v>
          </cell>
          <cell r="G25">
            <v>56095.5</v>
          </cell>
          <cell r="I25">
            <v>0</v>
          </cell>
        </row>
        <row r="26">
          <cell r="C26" t="str">
            <v>Depreciación Acumulada de Bienes Muebles</v>
          </cell>
          <cell r="E26">
            <v>-27805.4</v>
          </cell>
          <cell r="G26">
            <v>-27805.4</v>
          </cell>
          <cell r="I26">
            <v>0</v>
          </cell>
        </row>
        <row r="27">
          <cell r="C27" t="str">
            <v>Depreciación Acumulada de Bienes Inmuebles</v>
          </cell>
          <cell r="E27">
            <v>-28904.1</v>
          </cell>
          <cell r="G27">
            <v>-28904.1</v>
          </cell>
          <cell r="I27">
            <v>0</v>
          </cell>
        </row>
        <row r="28">
          <cell r="C28" t="str">
            <v>Depreciación Revaluada de Bienes Muebles</v>
          </cell>
          <cell r="E28">
            <v>-9852.7999999999993</v>
          </cell>
          <cell r="G28">
            <v>-9852.7999999999993</v>
          </cell>
          <cell r="I28">
            <v>0</v>
          </cell>
        </row>
        <row r="29">
          <cell r="C29" t="str">
            <v>Depreciación Revaluada de Bienes Inmuebles</v>
          </cell>
          <cell r="E29">
            <v>-18054.7</v>
          </cell>
          <cell r="G29">
            <v>-18054.7</v>
          </cell>
          <cell r="I29">
            <v>0</v>
          </cell>
          <cell r="N29" t="str">
            <v>-</v>
          </cell>
          <cell r="P29" t="str">
            <v>-</v>
          </cell>
          <cell r="R29" t="str">
            <v>-</v>
          </cell>
        </row>
        <row r="30">
          <cell r="C30" t="str">
            <v xml:space="preserve">    TOTAL FIJO</v>
          </cell>
          <cell r="E30" t="str">
            <v>_</v>
          </cell>
          <cell r="G30" t="str">
            <v>_</v>
          </cell>
          <cell r="I30" t="str">
            <v>_</v>
          </cell>
          <cell r="L30" t="str">
            <v xml:space="preserve">    TOTAL PASIVO</v>
          </cell>
          <cell r="N30" t="str">
            <v>-</v>
          </cell>
          <cell r="P30" t="str">
            <v>-</v>
          </cell>
          <cell r="R30" t="str">
            <v>-</v>
          </cell>
        </row>
        <row r="31">
          <cell r="B31" t="str">
            <v xml:space="preserve">    TOTAL FIJO</v>
          </cell>
          <cell r="E31">
            <v>123892.60000000002</v>
          </cell>
          <cell r="G31">
            <v>123892.60000000002</v>
          </cell>
          <cell r="I31">
            <v>0</v>
          </cell>
          <cell r="K31" t="str">
            <v xml:space="preserve">    TOTAL PASIVO</v>
          </cell>
          <cell r="N31">
            <v>9160.4000000000015</v>
          </cell>
          <cell r="P31">
            <v>9160.4000000000015</v>
          </cell>
          <cell r="R31">
            <v>0</v>
          </cell>
        </row>
        <row r="32">
          <cell r="E32" t="str">
            <v>-</v>
          </cell>
          <cell r="G32" t="str">
            <v>-</v>
          </cell>
          <cell r="I32" t="str">
            <v>-</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G34">
            <v>26.9</v>
          </cell>
          <cell r="I34">
            <v>-26.9</v>
          </cell>
          <cell r="K34" t="str">
            <v>PATRIMONIO</v>
          </cell>
          <cell r="L34" t="str">
            <v>Resultado de Ejercicios Anteriores</v>
          </cell>
          <cell r="N34">
            <v>26128.799999999999</v>
          </cell>
          <cell r="P34">
            <v>795.6</v>
          </cell>
          <cell r="R34">
            <v>25333.200000000001</v>
          </cell>
        </row>
        <row r="35">
          <cell r="C35" t="str">
            <v>Construcciones en Proceso</v>
          </cell>
          <cell r="E35">
            <v>17592.400000000001</v>
          </cell>
          <cell r="G35">
            <v>17592.400000000001</v>
          </cell>
          <cell r="I35">
            <v>0</v>
          </cell>
          <cell r="L35" t="str">
            <v>Patrimonio</v>
          </cell>
          <cell r="N35">
            <v>106128.9</v>
          </cell>
          <cell r="P35">
            <v>106128.9</v>
          </cell>
          <cell r="R35">
            <v>0</v>
          </cell>
        </row>
        <row r="36">
          <cell r="C36" t="str">
            <v>Depósitos en Garantía</v>
          </cell>
          <cell r="E36">
            <v>26.9</v>
          </cell>
          <cell r="G36">
            <v>26.9</v>
          </cell>
          <cell r="I36">
            <v>0</v>
          </cell>
          <cell r="L36" t="str">
            <v>Resultado de Ejercicios Anteriores</v>
          </cell>
          <cell r="N36">
            <v>795.6</v>
          </cell>
          <cell r="P36">
            <v>795.6</v>
          </cell>
          <cell r="R36">
            <v>0</v>
          </cell>
        </row>
        <row r="37">
          <cell r="C37" t="str">
            <v>Gastos de Instalación</v>
          </cell>
          <cell r="E37">
            <v>1305.5</v>
          </cell>
          <cell r="G37">
            <v>1305.5</v>
          </cell>
          <cell r="I37">
            <v>0</v>
          </cell>
          <cell r="L37" t="str">
            <v xml:space="preserve">Resultado del Ejercicio </v>
          </cell>
          <cell r="N37">
            <v>26094.3</v>
          </cell>
          <cell r="P37">
            <v>26094.3</v>
          </cell>
          <cell r="R37">
            <v>0</v>
          </cell>
        </row>
        <row r="38">
          <cell r="C38" t="str">
            <v>Amortización Acumulada de Gastos de Instalación</v>
          </cell>
          <cell r="E38">
            <v>-580</v>
          </cell>
          <cell r="G38">
            <v>-580</v>
          </cell>
          <cell r="I38">
            <v>0</v>
          </cell>
          <cell r="L38" t="str">
            <v>Superávit por Revaluación</v>
          </cell>
          <cell r="N38">
            <v>68114.3</v>
          </cell>
          <cell r="P38">
            <v>68114.3</v>
          </cell>
          <cell r="R38">
            <v>0</v>
          </cell>
        </row>
        <row r="39">
          <cell r="C39" t="str">
            <v>Pagos Anticipados</v>
          </cell>
          <cell r="E39">
            <v>90.8</v>
          </cell>
          <cell r="G39">
            <v>90.8</v>
          </cell>
          <cell r="I39">
            <v>0</v>
          </cell>
          <cell r="L39" t="str">
            <v xml:space="preserve">    TOTAL PATRIMONIO</v>
          </cell>
          <cell r="N39">
            <v>300368.3</v>
          </cell>
          <cell r="P39">
            <v>201133.09999999998</v>
          </cell>
          <cell r="R39">
            <v>99235.200000000012</v>
          </cell>
        </row>
        <row r="40">
          <cell r="E40" t="str">
            <v>_</v>
          </cell>
          <cell r="G40" t="str">
            <v>_</v>
          </cell>
          <cell r="I40" t="str">
            <v>_</v>
          </cell>
          <cell r="N40" t="str">
            <v>_</v>
          </cell>
          <cell r="P40" t="str">
            <v>_</v>
          </cell>
          <cell r="R40" t="str">
            <v>_</v>
          </cell>
        </row>
        <row r="41">
          <cell r="B41" t="str">
            <v xml:space="preserve">    TOTAL DIFERIDO</v>
          </cell>
          <cell r="C41" t="str">
            <v>TOTAL OTROS ACTIVOS</v>
          </cell>
          <cell r="E41">
            <v>18435.600000000002</v>
          </cell>
          <cell r="G41">
            <v>18435.600000000002</v>
          </cell>
          <cell r="I41">
            <v>0</v>
          </cell>
          <cell r="K41" t="str">
            <v xml:space="preserve">    TOTAL PATRIMONIO</v>
          </cell>
          <cell r="L41" t="str">
            <v xml:space="preserve">    TOTAL PASIVO Y PATRIMONIO</v>
          </cell>
          <cell r="N41">
            <v>201133.09999999998</v>
          </cell>
          <cell r="P41">
            <v>201133.09999999998</v>
          </cell>
          <cell r="R41">
            <v>0</v>
          </cell>
        </row>
        <row r="42">
          <cell r="E42" t="str">
            <v>_</v>
          </cell>
          <cell r="G42" t="str">
            <v>_</v>
          </cell>
          <cell r="I42" t="str">
            <v>_</v>
          </cell>
          <cell r="N42" t="str">
            <v>_</v>
          </cell>
          <cell r="P42" t="str">
            <v>_</v>
          </cell>
          <cell r="R42" t="str">
            <v>_</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row r="44">
          <cell r="E44" t="str">
            <v>=</v>
          </cell>
          <cell r="G44" t="str">
            <v>=</v>
          </cell>
          <cell r="I44" t="str">
            <v>=</v>
          </cell>
          <cell r="N44" t="str">
            <v>=</v>
          </cell>
          <cell r="P44" t="str">
            <v>=</v>
          </cell>
          <cell r="R44" t="str">
            <v>=</v>
          </cell>
        </row>
        <row r="45">
          <cell r="B45" t="str">
            <v>* FUENTE: Elaboración propia OSFEM.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POS FINAN"/>
      <sheetName val="EDO_RESULTADOS"/>
      <sheetName val="EDO MOD AL PATRIMONIO"/>
      <sheetName val="COMP_INGRESOS"/>
      <sheetName val="COMP_EGR X CAP"/>
      <sheetName val="AVANCE OPERATIVO"/>
      <sheetName val="PLAZAS"/>
      <sheetName val="Hoja2 (3)"/>
      <sheetName val="Hoja2 (2)"/>
      <sheetName val="COMP_INGRESOS (2006)"/>
      <sheetName val="FLUJO DE EFECTIVO (2)"/>
      <sheetName val="COMP_INGRESOS (2007)"/>
      <sheetName val="PLAZAS (2)"/>
      <sheetName val="% DE OPERACION"/>
      <sheetName val="ESTADÍSTICA (2)"/>
      <sheetName val="Hoja2 (4)"/>
      <sheetName val="dccoa-005c"/>
    </sheetNames>
    <sheetDataSet>
      <sheetData sheetId="0">
        <row r="2">
          <cell r="B2" t="str">
            <v>ESTADO DE POSICIÓN FINANCIERA</v>
          </cell>
        </row>
        <row r="3">
          <cell r="B3" t="str">
            <v>Al 31 DE DICIEMBRE DE 2008</v>
          </cell>
        </row>
        <row r="4">
          <cell r="B4" t="str">
            <v>(Miles de Pesos)</v>
          </cell>
        </row>
        <row r="6">
          <cell r="B6" t="str">
            <v>C U E N T A</v>
          </cell>
          <cell r="E6" t="str">
            <v>2 0 0 8</v>
          </cell>
          <cell r="G6" t="str">
            <v>2 0 0 7</v>
          </cell>
          <cell r="I6" t="str">
            <v>VARIACIÓN</v>
          </cell>
          <cell r="L6" t="str">
            <v xml:space="preserve">C U E N T A </v>
          </cell>
          <cell r="N6" t="str">
            <v>2 0 0 8</v>
          </cell>
          <cell r="P6" t="str">
            <v>2 0 0 7</v>
          </cell>
          <cell r="R6" t="str">
            <v>VARIACIÓN</v>
          </cell>
        </row>
        <row r="8">
          <cell r="B8" t="str">
            <v xml:space="preserve">A C T I V O </v>
          </cell>
          <cell r="C8" t="str">
            <v xml:space="preserve">A C T I V O </v>
          </cell>
          <cell r="K8" t="str">
            <v xml:space="preserve">P A S I V O </v>
          </cell>
          <cell r="L8" t="str">
            <v>A CORTO PLAZO</v>
          </cell>
        </row>
        <row r="9">
          <cell r="B9" t="str">
            <v>CIRCULANTE</v>
          </cell>
          <cell r="C9" t="str">
            <v>Fondo Fijo de Caja</v>
          </cell>
          <cell r="E9">
            <v>15</v>
          </cell>
          <cell r="G9">
            <v>2.5</v>
          </cell>
          <cell r="I9">
            <v>12.5</v>
          </cell>
          <cell r="K9" t="str">
            <v xml:space="preserve">P A S I V O </v>
          </cell>
          <cell r="L9" t="str">
            <v>Cuentas por Pagar</v>
          </cell>
          <cell r="N9">
            <v>41925.199999999997</v>
          </cell>
          <cell r="P9">
            <v>8550.7000000000007</v>
          </cell>
          <cell r="R9">
            <v>33374.5</v>
          </cell>
        </row>
        <row r="10">
          <cell r="C10" t="str">
            <v>Bancos</v>
          </cell>
          <cell r="E10">
            <v>12594.4</v>
          </cell>
          <cell r="G10">
            <v>20205.900000000001</v>
          </cell>
          <cell r="I10">
            <v>-7611.5000000000018</v>
          </cell>
          <cell r="L10" t="str">
            <v>Depósitos en Garantía</v>
          </cell>
          <cell r="N10">
            <v>41.6</v>
          </cell>
          <cell r="P10">
            <v>8550.7000000000007</v>
          </cell>
          <cell r="R10">
            <v>41.6</v>
          </cell>
        </row>
        <row r="11">
          <cell r="C11" t="str">
            <v>Inversiones en Instituciones Financieras</v>
          </cell>
          <cell r="E11">
            <v>54327.5</v>
          </cell>
          <cell r="G11">
            <v>9089.6</v>
          </cell>
          <cell r="I11">
            <v>45237.9</v>
          </cell>
          <cell r="L11" t="str">
            <v>Retenciones a Favor de Terceros por Pagar</v>
          </cell>
          <cell r="N11">
            <v>884.9</v>
          </cell>
          <cell r="P11">
            <v>609.70000000000005</v>
          </cell>
          <cell r="R11">
            <v>275.19999999999993</v>
          </cell>
        </row>
        <row r="12">
          <cell r="C12" t="str">
            <v>Deudores Diversos</v>
          </cell>
          <cell r="E12">
            <v>68996.5</v>
          </cell>
          <cell r="G12">
            <v>38429.300000000003</v>
          </cell>
          <cell r="I12">
            <v>30567.199999999997</v>
          </cell>
        </row>
        <row r="13">
          <cell r="C13" t="str">
            <v>Anticipo a Proveedores</v>
          </cell>
          <cell r="E13">
            <v>1420.3</v>
          </cell>
          <cell r="G13">
            <v>54.3</v>
          </cell>
          <cell r="I13">
            <v>1366</v>
          </cell>
        </row>
        <row r="14">
          <cell r="C14" t="str">
            <v>Inventario para Ventas</v>
          </cell>
          <cell r="E14">
            <v>54.3</v>
          </cell>
          <cell r="G14">
            <v>169.2</v>
          </cell>
          <cell r="I14">
            <v>-169.2</v>
          </cell>
        </row>
        <row r="15">
          <cell r="C15" t="str">
            <v>Estimación para Cuentas Incobrables</v>
          </cell>
          <cell r="E15">
            <v>169.2</v>
          </cell>
          <cell r="G15">
            <v>14.5</v>
          </cell>
          <cell r="I15">
            <v>0</v>
          </cell>
        </row>
        <row r="16">
          <cell r="C16" t="str">
            <v>Mercancías en Tránsito</v>
          </cell>
          <cell r="E16">
            <v>18894.400000000001</v>
          </cell>
          <cell r="G16">
            <v>14.5</v>
          </cell>
          <cell r="I16" t="str">
            <v>_</v>
          </cell>
          <cell r="N16" t="str">
            <v>_</v>
          </cell>
          <cell r="P16" t="str">
            <v>_</v>
          </cell>
          <cell r="R16" t="str">
            <v>_</v>
          </cell>
        </row>
        <row r="17">
          <cell r="C17" t="str">
            <v xml:space="preserve">    TOTAL CIRCULANTE</v>
          </cell>
          <cell r="E17" t="str">
            <v>_</v>
          </cell>
          <cell r="G17" t="str">
            <v>_</v>
          </cell>
          <cell r="I17" t="str">
            <v>_</v>
          </cell>
          <cell r="L17" t="str">
            <v xml:space="preserve">    TOTAL A CORTO PLAZO</v>
          </cell>
          <cell r="N17" t="str">
            <v>_</v>
          </cell>
          <cell r="P17" t="str">
            <v>_</v>
          </cell>
          <cell r="R17" t="str">
            <v>_</v>
          </cell>
        </row>
        <row r="18">
          <cell r="B18" t="str">
            <v xml:space="preserve">    TOTAL CIRCULANTE</v>
          </cell>
          <cell r="C18" t="str">
            <v xml:space="preserve">    TOTAL CIRCULANTE</v>
          </cell>
          <cell r="E18">
            <v>156248.09999999998</v>
          </cell>
          <cell r="G18">
            <v>67965.3</v>
          </cell>
          <cell r="I18">
            <v>88282.799999999974</v>
          </cell>
          <cell r="K18" t="str">
            <v xml:space="preserve">    TOTAL A CORTO PLAZO</v>
          </cell>
          <cell r="L18" t="str">
            <v xml:space="preserve">    TOTAL A CORTO PLAZO</v>
          </cell>
          <cell r="N18">
            <v>42851.7</v>
          </cell>
          <cell r="P18">
            <v>9160.4000000000015</v>
          </cell>
          <cell r="R18">
            <v>33691.299999999996</v>
          </cell>
        </row>
        <row r="19">
          <cell r="E19" t="str">
            <v>-</v>
          </cell>
          <cell r="G19" t="str">
            <v>-</v>
          </cell>
          <cell r="I19" t="str">
            <v>-</v>
          </cell>
          <cell r="N19" t="str">
            <v>-</v>
          </cell>
          <cell r="P19" t="str">
            <v>-</v>
          </cell>
          <cell r="R19" t="str">
            <v>-</v>
          </cell>
        </row>
        <row r="20">
          <cell r="B20" t="str">
            <v>FIJO</v>
          </cell>
          <cell r="C20" t="str">
            <v>Bienes Muebles</v>
          </cell>
          <cell r="E20">
            <v>50357.1</v>
          </cell>
          <cell r="G20">
            <v>50357.1</v>
          </cell>
          <cell r="I20">
            <v>0</v>
          </cell>
        </row>
        <row r="21">
          <cell r="B21" t="str">
            <v>FIJO</v>
          </cell>
          <cell r="C21" t="str">
            <v>Bienes Muebles</v>
          </cell>
          <cell r="E21">
            <v>29670</v>
          </cell>
          <cell r="G21">
            <v>50357.1</v>
          </cell>
          <cell r="I21">
            <v>-20687.099999999999</v>
          </cell>
        </row>
        <row r="22">
          <cell r="C22" t="str">
            <v>Bienes Inmuebles</v>
          </cell>
          <cell r="E22">
            <v>89600.5</v>
          </cell>
          <cell r="G22">
            <v>89600.5</v>
          </cell>
          <cell r="I22">
            <v>0</v>
          </cell>
        </row>
        <row r="23">
          <cell r="C23" t="str">
            <v>Revaluación de Bienes Muebles</v>
          </cell>
          <cell r="E23">
            <v>89600.5</v>
          </cell>
          <cell r="G23">
            <v>12456.5</v>
          </cell>
          <cell r="I23">
            <v>-12456.5</v>
          </cell>
        </row>
        <row r="24">
          <cell r="C24" t="str">
            <v>Revaluación de Bienes Inmuebles</v>
          </cell>
          <cell r="E24">
            <v>56095.5</v>
          </cell>
          <cell r="G24">
            <v>56095.5</v>
          </cell>
          <cell r="I24">
            <v>0</v>
          </cell>
        </row>
        <row r="25">
          <cell r="C25" t="str">
            <v>Depreciación Acumulada de Bienes Muebles</v>
          </cell>
          <cell r="E25">
            <v>56095.5</v>
          </cell>
          <cell r="G25">
            <v>-27805.4</v>
          </cell>
          <cell r="I25">
            <v>27805.4</v>
          </cell>
        </row>
        <row r="26">
          <cell r="C26" t="str">
            <v>Depreciación Acumulada de Bienes Inmuebles</v>
          </cell>
          <cell r="E26">
            <v>-31040.799999999999</v>
          </cell>
          <cell r="G26">
            <v>-28904.1</v>
          </cell>
          <cell r="I26">
            <v>-2136.7000000000007</v>
          </cell>
        </row>
        <row r="27">
          <cell r="C27" t="str">
            <v>Depreciación Revaluada de Bienes Muebles</v>
          </cell>
          <cell r="E27">
            <v>-28904.1</v>
          </cell>
          <cell r="G27">
            <v>-9852.7999999999993</v>
          </cell>
          <cell r="I27">
            <v>9852.7999999999993</v>
          </cell>
        </row>
        <row r="28">
          <cell r="C28" t="str">
            <v>Depreciación Revaluada de Bienes Inmuebles</v>
          </cell>
          <cell r="E28">
            <v>-18054.7</v>
          </cell>
          <cell r="G28">
            <v>-18054.7</v>
          </cell>
          <cell r="I28">
            <v>0</v>
          </cell>
          <cell r="N28" t="str">
            <v>-</v>
          </cell>
          <cell r="P28" t="str">
            <v>-</v>
          </cell>
          <cell r="R28" t="str">
            <v>-</v>
          </cell>
        </row>
        <row r="29">
          <cell r="C29" t="str">
            <v>Depreciación Revaluada de Bienes Inmuebles</v>
          </cell>
          <cell r="E29" t="str">
            <v>_</v>
          </cell>
          <cell r="G29" t="str">
            <v>_</v>
          </cell>
          <cell r="I29" t="str">
            <v>_</v>
          </cell>
          <cell r="L29" t="str">
            <v xml:space="preserve">    TOTAL PASIVO</v>
          </cell>
          <cell r="N29" t="str">
            <v>-</v>
          </cell>
          <cell r="P29" t="str">
            <v>-</v>
          </cell>
          <cell r="R29" t="str">
            <v>-</v>
          </cell>
        </row>
        <row r="30">
          <cell r="C30" t="str">
            <v xml:space="preserve">    TOTAL FIJO</v>
          </cell>
          <cell r="E30">
            <v>126270.50000000001</v>
          </cell>
          <cell r="G30">
            <v>123892.60000000002</v>
          </cell>
          <cell r="I30">
            <v>2377.8999999999942</v>
          </cell>
          <cell r="L30" t="str">
            <v xml:space="preserve">    TOTAL PASIVO</v>
          </cell>
          <cell r="N30">
            <v>42851.7</v>
          </cell>
          <cell r="P30">
            <v>9160.4000000000015</v>
          </cell>
          <cell r="R30">
            <v>33691.299999999996</v>
          </cell>
        </row>
        <row r="31">
          <cell r="B31" t="str">
            <v xml:space="preserve">    TOTAL FIJO</v>
          </cell>
          <cell r="E31" t="str">
            <v>-</v>
          </cell>
          <cell r="G31" t="str">
            <v>-</v>
          </cell>
          <cell r="I31" t="str">
            <v>-</v>
          </cell>
          <cell r="K31" t="str">
            <v xml:space="preserve">    TOTAL PASIVO</v>
          </cell>
          <cell r="N31" t="str">
            <v>-</v>
          </cell>
          <cell r="P31" t="str">
            <v>-</v>
          </cell>
          <cell r="R31" t="str">
            <v>-</v>
          </cell>
        </row>
        <row r="32">
          <cell r="B32" t="str">
            <v>OTROS ACTIVOS</v>
          </cell>
          <cell r="C32" t="str">
            <v>Construcciones en Proceso</v>
          </cell>
          <cell r="E32" t="str">
            <v>-</v>
          </cell>
          <cell r="G32" t="str">
            <v>-</v>
          </cell>
          <cell r="I32" t="str">
            <v>-</v>
          </cell>
          <cell r="K32" t="str">
            <v>PATRIMONIO</v>
          </cell>
          <cell r="L32" t="str">
            <v>Patrimonio</v>
          </cell>
          <cell r="N32" t="str">
            <v>-</v>
          </cell>
          <cell r="P32" t="str">
            <v>-</v>
          </cell>
          <cell r="R32" t="str">
            <v>-</v>
          </cell>
        </row>
        <row r="33">
          <cell r="B33" t="str">
            <v>OTROS ACTIVOS</v>
          </cell>
          <cell r="C33" t="str">
            <v>Construcciones en Proceso</v>
          </cell>
          <cell r="E33">
            <v>60484.4</v>
          </cell>
          <cell r="G33">
            <v>17592.400000000001</v>
          </cell>
          <cell r="I33">
            <v>42892</v>
          </cell>
          <cell r="K33" t="str">
            <v>PATRIMONIO</v>
          </cell>
          <cell r="L33" t="str">
            <v>Patrimonio</v>
          </cell>
          <cell r="N33">
            <v>90603.3</v>
          </cell>
          <cell r="P33">
            <v>106128.9</v>
          </cell>
          <cell r="R33">
            <v>-15525.599999999991</v>
          </cell>
        </row>
        <row r="34">
          <cell r="B34" t="str">
            <v>OTROS ACTIVOS</v>
          </cell>
          <cell r="C34" t="str">
            <v>Depósitos en Garantía</v>
          </cell>
          <cell r="E34">
            <v>1305.5</v>
          </cell>
          <cell r="G34">
            <v>26.9</v>
          </cell>
          <cell r="I34">
            <v>-26.9</v>
          </cell>
          <cell r="K34" t="str">
            <v>PATRIMONIO</v>
          </cell>
          <cell r="L34" t="str">
            <v>Resultado de Ejercicios Anteriores</v>
          </cell>
          <cell r="N34">
            <v>26128.799999999999</v>
          </cell>
          <cell r="P34">
            <v>795.6</v>
          </cell>
          <cell r="R34">
            <v>25333.200000000001</v>
          </cell>
        </row>
        <row r="35">
          <cell r="C35" t="str">
            <v>Gastos de Instalación</v>
          </cell>
          <cell r="E35">
            <v>17592.400000000001</v>
          </cell>
          <cell r="G35">
            <v>1305.5</v>
          </cell>
          <cell r="I35">
            <v>-1305.5</v>
          </cell>
          <cell r="L35" t="str">
            <v xml:space="preserve">Resultado del Ejercicio </v>
          </cell>
          <cell r="N35">
            <v>130335.7</v>
          </cell>
          <cell r="P35">
            <v>26094.3</v>
          </cell>
          <cell r="R35">
            <v>104241.4</v>
          </cell>
        </row>
        <row r="36">
          <cell r="C36" t="str">
            <v>Amortización Acumulada de Gastos de Instalación</v>
          </cell>
          <cell r="E36">
            <v>26.9</v>
          </cell>
          <cell r="G36">
            <v>-580</v>
          </cell>
          <cell r="I36">
            <v>580</v>
          </cell>
          <cell r="L36" t="str">
            <v>Superávit por Revaluación</v>
          </cell>
          <cell r="N36">
            <v>53300.5</v>
          </cell>
          <cell r="P36">
            <v>68114.3</v>
          </cell>
          <cell r="R36">
            <v>-14813.800000000003</v>
          </cell>
        </row>
        <row r="37">
          <cell r="C37" t="str">
            <v>Pagos Anticipados</v>
          </cell>
          <cell r="E37">
            <v>217</v>
          </cell>
          <cell r="G37">
            <v>90.8</v>
          </cell>
          <cell r="I37">
            <v>126.2</v>
          </cell>
          <cell r="L37" t="str">
            <v xml:space="preserve">Resultado del Ejercicio </v>
          </cell>
          <cell r="N37">
            <v>26094.3</v>
          </cell>
          <cell r="P37">
            <v>26094.3</v>
          </cell>
          <cell r="R37">
            <v>0</v>
          </cell>
        </row>
        <row r="38">
          <cell r="C38" t="str">
            <v>Amortización Acumulada de Gastos de Instalación</v>
          </cell>
          <cell r="E38" t="str">
            <v>_</v>
          </cell>
          <cell r="G38" t="str">
            <v>_</v>
          </cell>
          <cell r="I38" t="str">
            <v>_</v>
          </cell>
          <cell r="L38" t="str">
            <v>Superávit por Revaluación</v>
          </cell>
          <cell r="N38" t="str">
            <v>_</v>
          </cell>
          <cell r="P38" t="str">
            <v>_</v>
          </cell>
          <cell r="R38" t="str">
            <v>_</v>
          </cell>
        </row>
        <row r="39">
          <cell r="C39" t="str">
            <v>TOTAL OTROS ACTIVOS</v>
          </cell>
          <cell r="E39">
            <v>60701.4</v>
          </cell>
          <cell r="G39">
            <v>18435.600000000002</v>
          </cell>
          <cell r="I39">
            <v>42265.8</v>
          </cell>
          <cell r="L39" t="str">
            <v xml:space="preserve">    TOTAL PATRIMONIO</v>
          </cell>
          <cell r="N39">
            <v>300368.3</v>
          </cell>
          <cell r="P39">
            <v>201133.09999999998</v>
          </cell>
          <cell r="R39">
            <v>99235.200000000012</v>
          </cell>
        </row>
        <row r="40">
          <cell r="C40" t="str">
            <v xml:space="preserve">    TOTAL ACTIVO</v>
          </cell>
          <cell r="E40" t="str">
            <v>_</v>
          </cell>
          <cell r="G40" t="str">
            <v>_</v>
          </cell>
          <cell r="I40" t="str">
            <v>_</v>
          </cell>
          <cell r="L40" t="str">
            <v xml:space="preserve">    TOTAL PASIVO Y PATRIMONIO</v>
          </cell>
          <cell r="N40" t="str">
            <v>_</v>
          </cell>
          <cell r="P40" t="str">
            <v>_</v>
          </cell>
          <cell r="R40" t="str">
            <v>_</v>
          </cell>
        </row>
        <row r="41">
          <cell r="B41" t="str">
            <v xml:space="preserve">    TOTAL DIFERIDO</v>
          </cell>
          <cell r="C41" t="str">
            <v xml:space="preserve">    TOTAL ACTIVO</v>
          </cell>
          <cell r="E41">
            <v>343220</v>
          </cell>
          <cell r="G41">
            <v>210293.50000000003</v>
          </cell>
          <cell r="I41">
            <v>132926.49999999997</v>
          </cell>
          <cell r="K41" t="str">
            <v xml:space="preserve">    TOTAL PATRIMONIO</v>
          </cell>
          <cell r="L41" t="str">
            <v xml:space="preserve">    TOTAL PASIVO Y PATRIMONIO</v>
          </cell>
          <cell r="N41">
            <v>343220</v>
          </cell>
          <cell r="P41">
            <v>210293.49999999997</v>
          </cell>
          <cell r="R41">
            <v>132926.50000000003</v>
          </cell>
        </row>
        <row r="42">
          <cell r="E42" t="str">
            <v>=</v>
          </cell>
          <cell r="G42" t="str">
            <v>=</v>
          </cell>
          <cell r="I42" t="str">
            <v>=</v>
          </cell>
          <cell r="N42" t="str">
            <v>=</v>
          </cell>
          <cell r="P42" t="str">
            <v>=</v>
          </cell>
          <cell r="R42" t="str">
            <v>=</v>
          </cell>
        </row>
        <row r="43">
          <cell r="B43" t="str">
            <v xml:space="preserve">    TOTAL ACTIVO</v>
          </cell>
          <cell r="E43">
            <v>210293.50000000003</v>
          </cell>
          <cell r="G43">
            <v>210293.50000000003</v>
          </cell>
          <cell r="I43">
            <v>0</v>
          </cell>
          <cell r="K43" t="str">
            <v xml:space="preserve">    TOTAL PASIVO Y PATRIMONIO</v>
          </cell>
          <cell r="N43">
            <v>210293.49999999997</v>
          </cell>
          <cell r="P43">
            <v>210293.49999999997</v>
          </cell>
          <cell r="R4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 val="Conclusiones"/>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
    </sheetNames>
    <definedNames>
      <definedName name="A_2016"/>
      <definedName name="A_2017"/>
    </defined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
    </sheetNames>
    <definedNames>
      <definedName name="A_2016"/>
      <definedName name="A_2017"/>
    </definedNames>
    <sheetDataSet>
      <sheetData sheetId="0"/>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3"/>
    </sheetNames>
    <definedNames>
      <definedName name="A_2017"/>
    </definedNames>
    <sheetDataSet>
      <sheetData sheetId="0"/>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4. Estado Analítico del Activo"/>
    </sheetNames>
    <definedNames>
      <definedName name="A_2017"/>
    </definedNames>
    <sheetDataSet>
      <sheetData sheetId="0"/>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5"/>
    </sheetNames>
    <definedNames>
      <definedName name="A_2017"/>
    </definedNames>
    <sheetDataSet>
      <sheetData sheetId="0"/>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6"/>
    </sheetNames>
    <definedNames>
      <definedName name="todo"/>
    </definedNames>
    <sheetDataSet>
      <sheetData sheetId="0"/>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7"/>
    </sheetNames>
    <definedNames>
      <definedName name="A_2016"/>
      <definedName name="A_2017"/>
    </definedNames>
    <sheetDataSet>
      <sheetData sheetId="0"/>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11"/>
    </sheetNames>
    <definedNames>
      <definedName name="A_2016"/>
      <definedName name="A_2017"/>
    </definedNames>
    <sheetDataSet>
      <sheetData sheetId="0"/>
      <sheetData sheetId="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2"/>
    </sheetNames>
    <definedNames>
      <definedName name="A_2017"/>
    </definedNames>
    <sheetDataSet>
      <sheetData sheetId="0"/>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3"/>
    </sheetNames>
    <definedNames>
      <definedName name="A_2017"/>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se-05"/>
    </sheetNames>
    <sheetDataSet>
      <sheetData sheetId="0">
        <row r="1">
          <cell r="B1" t="str">
            <v>COMPARATIVO DE EGRESOS POR CAPÍTULO</v>
          </cell>
        </row>
        <row r="2">
          <cell r="B2" t="str">
            <v>(Miles de Pesos)</v>
          </cell>
        </row>
        <row r="4">
          <cell r="D4" t="str">
            <v>P   R   E   S   U   P   U   E   S   T   O        2   0   0   5</v>
          </cell>
        </row>
        <row r="5">
          <cell r="F5" t="str">
            <v>ASIGNACIONES</v>
          </cell>
          <cell r="H5" t="str">
            <v>REDUCCIONES</v>
          </cell>
          <cell r="J5" t="str">
            <v>TOTAL</v>
          </cell>
          <cell r="N5" t="str">
            <v>VARIACIÓN</v>
          </cell>
        </row>
        <row r="6">
          <cell r="B6" t="str">
            <v>E G R E S O S</v>
          </cell>
          <cell r="D6" t="str">
            <v>INICIAL</v>
          </cell>
          <cell r="F6" t="str">
            <v>Y/O AMPLIACIONES</v>
          </cell>
          <cell r="H6" t="str">
            <v>Y/O DISMINUCIONES</v>
          </cell>
          <cell r="J6" t="str">
            <v>AUTORIZADO</v>
          </cell>
          <cell r="L6" t="str">
            <v>EJERCIDO</v>
          </cell>
          <cell r="N6" t="str">
            <v>IMPORTE</v>
          </cell>
        </row>
        <row r="8">
          <cell r="B8" t="str">
            <v>SERVICIOS PERSONALES</v>
          </cell>
          <cell r="D8">
            <v>59245</v>
          </cell>
          <cell r="F8">
            <v>2188.6</v>
          </cell>
          <cell r="H8">
            <v>3508.6</v>
          </cell>
          <cell r="J8">
            <v>57925</v>
          </cell>
          <cell r="L8">
            <v>56042.2</v>
          </cell>
          <cell r="N8">
            <v>-1882.8000000000029</v>
          </cell>
        </row>
        <row r="9">
          <cell r="B9" t="str">
            <v>MATERIALES Y SUMINISTROS</v>
          </cell>
          <cell r="D9">
            <v>3673</v>
          </cell>
          <cell r="F9">
            <v>138</v>
          </cell>
          <cell r="H9">
            <v>1096.7</v>
          </cell>
          <cell r="J9">
            <v>2714.3</v>
          </cell>
          <cell r="L9">
            <v>2345.1999999999998</v>
          </cell>
          <cell r="N9">
            <v>-369.10000000000036</v>
          </cell>
        </row>
        <row r="10">
          <cell r="B10" t="str">
            <v>SERVICIOS GENERALES</v>
          </cell>
          <cell r="D10">
            <v>15800</v>
          </cell>
          <cell r="F10">
            <v>4211.8</v>
          </cell>
          <cell r="H10">
            <v>1933.1</v>
          </cell>
          <cell r="J10">
            <v>18078.7</v>
          </cell>
          <cell r="L10">
            <v>17147.3</v>
          </cell>
          <cell r="N10">
            <v>-931.40000000000146</v>
          </cell>
        </row>
        <row r="11">
          <cell r="B11" t="str">
            <v>BIENES MUEBLES E INMUEBLES</v>
          </cell>
          <cell r="D11">
            <v>422</v>
          </cell>
          <cell r="F11">
            <v>29.7</v>
          </cell>
          <cell r="H11">
            <v>29.7</v>
          </cell>
          <cell r="J11">
            <v>422</v>
          </cell>
          <cell r="L11">
            <v>340.4</v>
          </cell>
          <cell r="N11">
            <v>-81.600000000000023</v>
          </cell>
        </row>
        <row r="12">
          <cell r="D12" t="str">
            <v>__________</v>
          </cell>
          <cell r="F12" t="str">
            <v>__________</v>
          </cell>
          <cell r="H12" t="str">
            <v>__________</v>
          </cell>
          <cell r="J12" t="str">
            <v>__________</v>
          </cell>
          <cell r="L12" t="str">
            <v>__________</v>
          </cell>
          <cell r="N12" t="str">
            <v>__________</v>
          </cell>
        </row>
        <row r="13">
          <cell r="B13" t="str">
            <v xml:space="preserve">         T O T A L</v>
          </cell>
          <cell r="D13">
            <v>79140</v>
          </cell>
          <cell r="F13">
            <v>6568.0999999999995</v>
          </cell>
          <cell r="H13">
            <v>6568.0999999999995</v>
          </cell>
          <cell r="J13">
            <v>79140</v>
          </cell>
          <cell r="L13">
            <v>75875.099999999991</v>
          </cell>
          <cell r="N13">
            <v>-3264.9000000000087</v>
          </cell>
        </row>
        <row r="14">
          <cell r="D14" t="str">
            <v>==========</v>
          </cell>
          <cell r="F14" t="str">
            <v>==========</v>
          </cell>
          <cell r="H14" t="str">
            <v>==========</v>
          </cell>
          <cell r="J14" t="str">
            <v>==========</v>
          </cell>
          <cell r="L14" t="str">
            <v>==========</v>
          </cell>
          <cell r="N14" t="str">
            <v>==========</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4"/>
    </sheetNames>
    <definedNames>
      <definedName name="A_2017"/>
    </definedNames>
    <sheetDataSet>
      <sheetData sheetId="0"/>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15"/>
    </sheetNames>
    <definedNames>
      <definedName name="A_2017"/>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Base_mun"/>
      <sheetName val="Direccionamiento D"/>
      <sheetName val="Localidades"/>
    </sheetNames>
    <sheetDataSet>
      <sheetData sheetId="0">
        <row r="2">
          <cell r="A2" t="str">
            <v>México</v>
          </cell>
        </row>
      </sheetData>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CCOA-5A"/>
    </sheetNames>
    <sheetDataSet>
      <sheetData sheetId="0"/>
      <sheetData sheetId="1">
        <row r="1">
          <cell r="B1" t="str">
            <v>COMPARATIVO DE EGRESOS POR EJE RECTOR</v>
          </cell>
        </row>
        <row r="2">
          <cell r="B2" t="str">
            <v>(Miles de Pesos)</v>
          </cell>
        </row>
        <row r="4">
          <cell r="D4" t="str">
            <v>P   R   E   S   U   P   U   E   S   T   O        2   0   0   3</v>
          </cell>
        </row>
        <row r="5">
          <cell r="F5" t="str">
            <v>ASIGNACIONES</v>
          </cell>
          <cell r="H5" t="str">
            <v>REDUCCIONES</v>
          </cell>
          <cell r="J5" t="str">
            <v>TOTAL</v>
          </cell>
          <cell r="N5" t="str">
            <v>VARIACIÓN</v>
          </cell>
        </row>
        <row r="6">
          <cell r="B6" t="str">
            <v>EJE RECTOR</v>
          </cell>
          <cell r="D6" t="str">
            <v>INICIAL</v>
          </cell>
          <cell r="F6" t="str">
            <v>Y/O AMPLIACIONES</v>
          </cell>
          <cell r="H6" t="str">
            <v>Y/O DISMINUCIONES</v>
          </cell>
          <cell r="J6" t="str">
            <v>AUTORIZADO</v>
          </cell>
          <cell r="L6" t="str">
            <v xml:space="preserve">  EJERCIDO</v>
          </cell>
          <cell r="N6" t="str">
            <v>IMPORTE</v>
          </cell>
        </row>
        <row r="7">
          <cell r="B7" t="str">
            <v xml:space="preserve">Desarrollo Económico y Empleo </v>
          </cell>
          <cell r="D7">
            <v>20398.8</v>
          </cell>
          <cell r="F7">
            <v>1852.6</v>
          </cell>
          <cell r="H7">
            <v>368.8</v>
          </cell>
          <cell r="J7">
            <v>21882.6</v>
          </cell>
          <cell r="L7">
            <v>20630.900000000001</v>
          </cell>
          <cell r="N7">
            <v>-1251.6999999999971</v>
          </cell>
        </row>
        <row r="8">
          <cell r="B8" t="str">
            <v xml:space="preserve">Desarrollo Regional </v>
          </cell>
          <cell r="D8">
            <v>12599</v>
          </cell>
          <cell r="F8">
            <v>2264.4</v>
          </cell>
          <cell r="H8">
            <v>387.3</v>
          </cell>
          <cell r="J8">
            <v>14476.1</v>
          </cell>
          <cell r="L8">
            <v>14092.7</v>
          </cell>
          <cell r="N8">
            <v>-383.39999999999964</v>
          </cell>
        </row>
        <row r="9">
          <cell r="B9" t="str">
            <v xml:space="preserve">Desarrollo Urbano Sustentable </v>
          </cell>
          <cell r="D9">
            <v>73987.100000000006</v>
          </cell>
          <cell r="F9">
            <v>5791.9</v>
          </cell>
          <cell r="H9">
            <v>5088.7</v>
          </cell>
          <cell r="J9">
            <v>74690.3</v>
          </cell>
          <cell r="L9">
            <v>71497.7</v>
          </cell>
          <cell r="N9">
            <v>-3192.6000000000058</v>
          </cell>
        </row>
        <row r="10">
          <cell r="D10" t="str">
            <v>_________</v>
          </cell>
          <cell r="F10" t="str">
            <v>_________</v>
          </cell>
          <cell r="H10" t="str">
            <v>_________</v>
          </cell>
          <cell r="J10" t="str">
            <v>_________</v>
          </cell>
          <cell r="L10" t="str">
            <v>_________</v>
          </cell>
          <cell r="N10" t="str">
            <v>_________</v>
          </cell>
        </row>
        <row r="11">
          <cell r="B11" t="str">
            <v xml:space="preserve">         T O T A L</v>
          </cell>
          <cell r="D11">
            <v>106984.90000000001</v>
          </cell>
          <cell r="F11">
            <v>9908.9</v>
          </cell>
          <cell r="H11">
            <v>5844.8</v>
          </cell>
          <cell r="J11">
            <v>111049</v>
          </cell>
          <cell r="L11">
            <v>106221.3</v>
          </cell>
          <cell r="N11">
            <v>-4827.7000000000025</v>
          </cell>
        </row>
        <row r="12">
          <cell r="D12" t="str">
            <v>========</v>
          </cell>
          <cell r="F12" t="str">
            <v>========</v>
          </cell>
          <cell r="H12" t="str">
            <v>========</v>
          </cell>
          <cell r="J12" t="str">
            <v>========</v>
          </cell>
          <cell r="L12" t="str">
            <v>========</v>
          </cell>
          <cell r="N12" t="str">
            <v>========</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erno_Cache_XXXXX"/>
      <sheetName val="presentacion (2)"/>
      <sheetName val="Deu e Ing PERC"/>
      <sheetName val="RAZONES DE GESTION FIN. (3)"/>
      <sheetName val="TENDENCIA, SFU Y CONSOLIDAC ok"/>
      <sheetName val="ESFC"/>
      <sheetName val="ESFC (2)"/>
      <sheetName val="Razones Financ. (2)"/>
      <sheetName val="EAC "/>
      <sheetName val="EAC  (2)"/>
      <sheetName val="EVHP"/>
      <sheetName val="EDO CAM SIT FIN"/>
      <sheetName val="EDO CAM SIT FIN (2)"/>
      <sheetName val="EFE1CTA"/>
      <sheetName val="EFE CTA&amp;LIBROS"/>
      <sheetName val="EFE CTA&amp;LIBROS (2)"/>
      <sheetName val="DIF CAPTACION Y SDO EN BCOS"/>
      <sheetName val="APLICACIÓN REC.R33 "/>
      <sheetName val="REC.FEDERALES"/>
      <sheetName val="DEUDA "/>
      <sheetName val="DEUDA  (2)"/>
      <sheetName val="PD2"/>
      <sheetName val="PD2 (2)"/>
      <sheetName val="FINANC"/>
      <sheetName val="CAPAC DE ENDEUDAM"/>
      <sheetName val="ANALISIS ENDEUDAMIENTO (2)"/>
      <sheetName val="CONF SALDOS"/>
      <sheetName val="FEFOM (4)"/>
      <sheetName val="H. TRABAJO 2 (2)"/>
      <sheetName val="BALANC PRES MPIO"/>
      <sheetName val="SIST ALERTA P MPIO"/>
      <sheetName val="EAIP2012"/>
      <sheetName val="EEP2012 "/>
      <sheetName val="EAIP2013"/>
      <sheetName val="EEP2013"/>
      <sheetName val="EAIP2014"/>
      <sheetName val="EEP2014"/>
      <sheetName val="EAIP2015"/>
      <sheetName val="EEP2015"/>
      <sheetName val="EAIP2016"/>
      <sheetName val="EAEPE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93"/>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ILIACIÓN DEL CALCULO"/>
      <sheetName val="IMPUESTO QUINCENAL"/>
      <sheetName val="Tablas"/>
      <sheetName val="LISTAS "/>
    </sheetNames>
    <sheetDataSet>
      <sheetData sheetId="0"/>
      <sheetData sheetId="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pageSetUpPr fitToPage="1"/>
  </sheetPr>
  <dimension ref="B1:K161"/>
  <sheetViews>
    <sheetView showGridLines="0" view="pageBreakPreview" topLeftCell="B1" zoomScale="60" zoomScaleNormal="95" workbookViewId="0">
      <selection activeCell="C6" sqref="C6:C7"/>
    </sheetView>
  </sheetViews>
  <sheetFormatPr baseColWidth="10" defaultRowHeight="15" x14ac:dyDescent="0.25"/>
  <cols>
    <col min="1" max="1" width="1.7109375" customWidth="1"/>
    <col min="2" max="2" width="10.42578125" customWidth="1"/>
    <col min="3" max="3" width="69.85546875" customWidth="1"/>
    <col min="4" max="4" width="15.28515625" customWidth="1"/>
    <col min="5" max="5" width="16.7109375" customWidth="1"/>
    <col min="6" max="6" width="13.28515625" customWidth="1"/>
    <col min="7" max="7" width="11.7109375" customWidth="1"/>
    <col min="8" max="8" width="68.5703125" customWidth="1"/>
    <col min="9" max="9" width="15.85546875" customWidth="1"/>
    <col min="10" max="10" width="16.85546875" customWidth="1"/>
    <col min="11" max="11" width="14.85546875" customWidth="1"/>
  </cols>
  <sheetData>
    <row r="1" spans="2:11" ht="6" customHeight="1" thickBot="1" x14ac:dyDescent="0.3"/>
    <row r="2" spans="2:11" ht="36.75" customHeight="1" thickTop="1" x14ac:dyDescent="0.25">
      <c r="B2" s="637" t="s">
        <v>343</v>
      </c>
      <c r="C2" s="638"/>
      <c r="D2" s="638"/>
      <c r="E2" s="638"/>
      <c r="F2" s="638"/>
      <c r="G2" s="638"/>
      <c r="H2" s="638"/>
      <c r="I2" s="638"/>
      <c r="J2" s="638"/>
      <c r="K2" s="639"/>
    </row>
    <row r="3" spans="2:11" ht="18" customHeight="1" x14ac:dyDescent="0.25">
      <c r="B3" s="174"/>
      <c r="C3" s="640" t="s">
        <v>712</v>
      </c>
      <c r="D3" s="641"/>
      <c r="E3" s="641"/>
      <c r="F3" s="642" t="s">
        <v>713</v>
      </c>
      <c r="G3" s="642"/>
      <c r="H3" s="175"/>
      <c r="I3" s="175"/>
      <c r="J3" s="175"/>
      <c r="K3" s="176" t="s">
        <v>714</v>
      </c>
    </row>
    <row r="4" spans="2:11" ht="6.75" customHeight="1" thickBot="1" x14ac:dyDescent="0.3">
      <c r="B4" s="177"/>
      <c r="C4" s="35"/>
      <c r="D4" s="35"/>
      <c r="E4" s="35"/>
      <c r="F4" s="35"/>
      <c r="G4" s="35"/>
      <c r="H4" s="35"/>
      <c r="I4" s="35"/>
      <c r="J4" s="35"/>
      <c r="K4" s="34"/>
    </row>
    <row r="5" spans="2:11" ht="6" customHeight="1" thickTop="1" thickBot="1" x14ac:dyDescent="0.3"/>
    <row r="6" spans="2:11" ht="15.75" thickTop="1" x14ac:dyDescent="0.25">
      <c r="B6" s="643" t="s">
        <v>106</v>
      </c>
      <c r="C6" s="645" t="s">
        <v>107</v>
      </c>
      <c r="D6" s="647" t="s">
        <v>108</v>
      </c>
      <c r="E6" s="648"/>
      <c r="F6" s="645" t="s">
        <v>109</v>
      </c>
      <c r="G6" s="645" t="s">
        <v>106</v>
      </c>
      <c r="H6" s="649" t="s">
        <v>107</v>
      </c>
      <c r="I6" s="649" t="s">
        <v>108</v>
      </c>
      <c r="J6" s="651"/>
      <c r="K6" s="635" t="s">
        <v>109</v>
      </c>
    </row>
    <row r="7" spans="2:11" ht="16.5" customHeight="1" thickBot="1" x14ac:dyDescent="0.3">
      <c r="B7" s="644"/>
      <c r="C7" s="646"/>
      <c r="D7" s="178">
        <v>2021</v>
      </c>
      <c r="E7" s="179">
        <v>2020</v>
      </c>
      <c r="F7" s="646"/>
      <c r="G7" s="646"/>
      <c r="H7" s="650"/>
      <c r="I7" s="180">
        <v>2021</v>
      </c>
      <c r="J7" s="180">
        <v>2020</v>
      </c>
      <c r="K7" s="636"/>
    </row>
    <row r="8" spans="2:11" ht="6" customHeight="1" thickTop="1" thickBot="1" x14ac:dyDescent="0.3"/>
    <row r="9" spans="2:11" ht="5.25" customHeight="1" thickTop="1" x14ac:dyDescent="0.25">
      <c r="B9" s="181"/>
      <c r="C9" s="182"/>
      <c r="D9" s="183"/>
      <c r="E9" s="183"/>
      <c r="F9" s="183"/>
      <c r="G9" s="182"/>
      <c r="H9" s="184"/>
      <c r="I9" s="182"/>
      <c r="J9" s="182"/>
      <c r="K9" s="185"/>
    </row>
    <row r="10" spans="2:11" x14ac:dyDescent="0.25">
      <c r="B10" s="186" t="s">
        <v>715</v>
      </c>
      <c r="C10" s="187" t="s">
        <v>110</v>
      </c>
      <c r="D10" s="188"/>
      <c r="E10" s="188"/>
      <c r="F10" s="188"/>
      <c r="G10" s="189" t="s">
        <v>716</v>
      </c>
      <c r="H10" s="187" t="s">
        <v>111</v>
      </c>
      <c r="I10" s="188"/>
      <c r="J10" s="188"/>
      <c r="K10" s="190"/>
    </row>
    <row r="11" spans="2:11" x14ac:dyDescent="0.25">
      <c r="B11" s="186" t="s">
        <v>717</v>
      </c>
      <c r="C11" s="187" t="s">
        <v>57</v>
      </c>
      <c r="D11" s="191">
        <f>+D12+D21+D30+D37+D44+D47+D51</f>
        <v>226862.34000000003</v>
      </c>
      <c r="E11" s="191">
        <f>+E12+E21+E30+E37+E44+E47+E51</f>
        <v>246915.91999999998</v>
      </c>
      <c r="F11" s="191">
        <f>+F12+F21+F30+F37+F44+F47+F51</f>
        <v>-20053.579999999987</v>
      </c>
      <c r="G11" s="189" t="s">
        <v>718</v>
      </c>
      <c r="H11" s="187" t="s">
        <v>112</v>
      </c>
      <c r="I11" s="191">
        <f>+I12+I23+I28+I33+I37+I42+I50+I55</f>
        <v>2866178.4699999997</v>
      </c>
      <c r="J11" s="191">
        <f t="shared" ref="J11:K11" si="0">+J12+J23+J28+J33+J37+J42+J50+J55</f>
        <v>2662971.59</v>
      </c>
      <c r="K11" s="192">
        <f t="shared" si="0"/>
        <v>203206.87999999989</v>
      </c>
    </row>
    <row r="12" spans="2:11" x14ac:dyDescent="0.25">
      <c r="B12" s="186" t="s">
        <v>719</v>
      </c>
      <c r="C12" s="187" t="s">
        <v>58</v>
      </c>
      <c r="D12" s="191">
        <f>SUM(D13:D19)</f>
        <v>24117.08</v>
      </c>
      <c r="E12" s="191">
        <f>SUM(E13:E19)</f>
        <v>74418.11</v>
      </c>
      <c r="F12" s="191">
        <f>SUM(F13:F19)</f>
        <v>-50301.03</v>
      </c>
      <c r="G12" s="189" t="s">
        <v>720</v>
      </c>
      <c r="H12" s="187" t="s">
        <v>113</v>
      </c>
      <c r="I12" s="191">
        <f>SUM(I13:I21)</f>
        <v>2866178.4699999997</v>
      </c>
      <c r="J12" s="191">
        <f t="shared" ref="J12:K12" si="1">SUM(J13:J21)</f>
        <v>2662971.59</v>
      </c>
      <c r="K12" s="192">
        <f t="shared" si="1"/>
        <v>203206.87999999989</v>
      </c>
    </row>
    <row r="13" spans="2:11" x14ac:dyDescent="0.25">
      <c r="B13" s="193" t="s">
        <v>721</v>
      </c>
      <c r="C13" s="194" t="s">
        <v>114</v>
      </c>
      <c r="D13" s="195">
        <v>0</v>
      </c>
      <c r="E13" s="195">
        <v>0</v>
      </c>
      <c r="F13" s="196">
        <f>+D13-E13</f>
        <v>0</v>
      </c>
      <c r="G13" s="197" t="s">
        <v>722</v>
      </c>
      <c r="H13" s="194" t="s">
        <v>115</v>
      </c>
      <c r="I13" s="195">
        <v>0</v>
      </c>
      <c r="J13" s="195">
        <v>0</v>
      </c>
      <c r="K13" s="198">
        <f>+I13-J13</f>
        <v>0</v>
      </c>
    </row>
    <row r="14" spans="2:11" x14ac:dyDescent="0.25">
      <c r="B14" s="193" t="s">
        <v>723</v>
      </c>
      <c r="C14" s="194" t="s">
        <v>116</v>
      </c>
      <c r="D14" s="195">
        <v>24117.08</v>
      </c>
      <c r="E14" s="195">
        <v>74418.11</v>
      </c>
      <c r="F14" s="196">
        <f t="shared" ref="F14:F19" si="2">+D14-E14</f>
        <v>-50301.03</v>
      </c>
      <c r="G14" s="197" t="s">
        <v>724</v>
      </c>
      <c r="H14" s="194" t="s">
        <v>117</v>
      </c>
      <c r="I14" s="195">
        <v>-0.2</v>
      </c>
      <c r="J14" s="195">
        <v>-0.2</v>
      </c>
      <c r="K14" s="198">
        <f t="shared" ref="K14:K21" si="3">+I14-J14</f>
        <v>0</v>
      </c>
    </row>
    <row r="15" spans="2:11" x14ac:dyDescent="0.25">
      <c r="B15" s="193" t="s">
        <v>725</v>
      </c>
      <c r="C15" s="194" t="s">
        <v>118</v>
      </c>
      <c r="D15" s="195">
        <v>0</v>
      </c>
      <c r="E15" s="195">
        <v>0</v>
      </c>
      <c r="F15" s="196">
        <f t="shared" si="2"/>
        <v>0</v>
      </c>
      <c r="G15" s="197" t="s">
        <v>726</v>
      </c>
      <c r="H15" s="194" t="s">
        <v>119</v>
      </c>
      <c r="I15" s="195">
        <v>0</v>
      </c>
      <c r="J15" s="195">
        <v>0</v>
      </c>
      <c r="K15" s="198">
        <f t="shared" si="3"/>
        <v>0</v>
      </c>
    </row>
    <row r="16" spans="2:11" x14ac:dyDescent="0.25">
      <c r="B16" s="193" t="s">
        <v>727</v>
      </c>
      <c r="C16" s="194" t="s">
        <v>120</v>
      </c>
      <c r="D16" s="195">
        <v>0</v>
      </c>
      <c r="E16" s="195">
        <v>0</v>
      </c>
      <c r="F16" s="196">
        <f t="shared" si="2"/>
        <v>0</v>
      </c>
      <c r="G16" s="197" t="s">
        <v>728</v>
      </c>
      <c r="H16" s="194" t="s">
        <v>121</v>
      </c>
      <c r="I16" s="195">
        <v>0</v>
      </c>
      <c r="J16" s="195">
        <v>0</v>
      </c>
      <c r="K16" s="198">
        <f t="shared" si="3"/>
        <v>0</v>
      </c>
    </row>
    <row r="17" spans="2:11" x14ac:dyDescent="0.25">
      <c r="B17" s="193" t="s">
        <v>729</v>
      </c>
      <c r="C17" s="194" t="s">
        <v>730</v>
      </c>
      <c r="D17" s="195">
        <v>0</v>
      </c>
      <c r="E17" s="195">
        <v>0</v>
      </c>
      <c r="F17" s="196">
        <f t="shared" si="2"/>
        <v>0</v>
      </c>
      <c r="G17" s="197" t="s">
        <v>731</v>
      </c>
      <c r="H17" s="194" t="s">
        <v>122</v>
      </c>
      <c r="I17" s="195">
        <v>0</v>
      </c>
      <c r="J17" s="195">
        <v>0</v>
      </c>
      <c r="K17" s="198">
        <f t="shared" si="3"/>
        <v>0</v>
      </c>
    </row>
    <row r="18" spans="2:11" ht="27" customHeight="1" x14ac:dyDescent="0.25">
      <c r="B18" s="193" t="s">
        <v>732</v>
      </c>
      <c r="C18" s="194" t="s">
        <v>123</v>
      </c>
      <c r="D18" s="195">
        <v>0</v>
      </c>
      <c r="E18" s="195">
        <v>0</v>
      </c>
      <c r="F18" s="196">
        <f t="shared" si="2"/>
        <v>0</v>
      </c>
      <c r="G18" s="197" t="s">
        <v>733</v>
      </c>
      <c r="H18" s="199" t="s">
        <v>124</v>
      </c>
      <c r="I18" s="195">
        <v>0</v>
      </c>
      <c r="J18" s="195">
        <v>0</v>
      </c>
      <c r="K18" s="198">
        <f t="shared" si="3"/>
        <v>0</v>
      </c>
    </row>
    <row r="19" spans="2:11" x14ac:dyDescent="0.25">
      <c r="B19" s="193" t="s">
        <v>734</v>
      </c>
      <c r="C19" s="194" t="s">
        <v>125</v>
      </c>
      <c r="D19" s="195">
        <v>0</v>
      </c>
      <c r="E19" s="195">
        <v>0</v>
      </c>
      <c r="F19" s="196">
        <f t="shared" si="2"/>
        <v>0</v>
      </c>
      <c r="G19" s="197" t="s">
        <v>735</v>
      </c>
      <c r="H19" s="194" t="s">
        <v>126</v>
      </c>
      <c r="I19" s="195">
        <v>2866178.67</v>
      </c>
      <c r="J19" s="195">
        <v>2662971.79</v>
      </c>
      <c r="K19" s="198">
        <f t="shared" si="3"/>
        <v>203206.87999999989</v>
      </c>
    </row>
    <row r="20" spans="2:11" x14ac:dyDescent="0.25">
      <c r="B20" s="193"/>
      <c r="C20" s="194"/>
      <c r="D20" s="195"/>
      <c r="E20" s="195"/>
      <c r="F20" s="196"/>
      <c r="G20" s="197" t="s">
        <v>736</v>
      </c>
      <c r="H20" s="194" t="s">
        <v>127</v>
      </c>
      <c r="I20" s="195">
        <v>0</v>
      </c>
      <c r="J20" s="195">
        <v>0</v>
      </c>
      <c r="K20" s="198">
        <f t="shared" si="3"/>
        <v>0</v>
      </c>
    </row>
    <row r="21" spans="2:11" x14ac:dyDescent="0.25">
      <c r="B21" s="186" t="s">
        <v>737</v>
      </c>
      <c r="C21" s="187" t="s">
        <v>59</v>
      </c>
      <c r="D21" s="191">
        <f>SUM(D22:D28)</f>
        <v>202745.26</v>
      </c>
      <c r="E21" s="191">
        <f>SUM(E22:E28)</f>
        <v>172497.81</v>
      </c>
      <c r="F21" s="191">
        <f>SUM(F22:F28)</f>
        <v>30247.450000000012</v>
      </c>
      <c r="G21" s="197" t="s">
        <v>738</v>
      </c>
      <c r="H21" s="199" t="s">
        <v>128</v>
      </c>
      <c r="I21" s="195">
        <v>0</v>
      </c>
      <c r="J21" s="195">
        <v>0</v>
      </c>
      <c r="K21" s="198">
        <f t="shared" si="3"/>
        <v>0</v>
      </c>
    </row>
    <row r="22" spans="2:11" x14ac:dyDescent="0.25">
      <c r="B22" s="193" t="s">
        <v>739</v>
      </c>
      <c r="C22" s="194" t="s">
        <v>129</v>
      </c>
      <c r="D22" s="195">
        <v>0</v>
      </c>
      <c r="E22" s="195">
        <v>0</v>
      </c>
      <c r="F22" s="196">
        <f>+D22-E22</f>
        <v>0</v>
      </c>
      <c r="G22" s="197"/>
      <c r="H22" s="199"/>
      <c r="I22" s="196"/>
      <c r="J22" s="196"/>
      <c r="K22" s="198"/>
    </row>
    <row r="23" spans="2:11" x14ac:dyDescent="0.25">
      <c r="B23" s="193" t="s">
        <v>740</v>
      </c>
      <c r="C23" s="194" t="s">
        <v>130</v>
      </c>
      <c r="D23" s="195">
        <v>0</v>
      </c>
      <c r="E23" s="195">
        <v>0</v>
      </c>
      <c r="F23" s="196">
        <f t="shared" ref="F23:F28" si="4">+D23-E23</f>
        <v>0</v>
      </c>
      <c r="G23" s="189" t="s">
        <v>741</v>
      </c>
      <c r="H23" s="200" t="s">
        <v>131</v>
      </c>
      <c r="I23" s="191">
        <f>SUM(I24:I26)</f>
        <v>0</v>
      </c>
      <c r="J23" s="191">
        <f t="shared" ref="J23:K23" si="5">SUM(J24:J26)</f>
        <v>0</v>
      </c>
      <c r="K23" s="192">
        <f t="shared" si="5"/>
        <v>0</v>
      </c>
    </row>
    <row r="24" spans="2:11" x14ac:dyDescent="0.25">
      <c r="B24" s="193" t="s">
        <v>742</v>
      </c>
      <c r="C24" s="194" t="s">
        <v>132</v>
      </c>
      <c r="D24" s="195">
        <v>202745.26</v>
      </c>
      <c r="E24" s="195">
        <v>172497.81</v>
      </c>
      <c r="F24" s="196">
        <f t="shared" si="4"/>
        <v>30247.450000000012</v>
      </c>
      <c r="G24" s="197" t="s">
        <v>743</v>
      </c>
      <c r="H24" s="199" t="s">
        <v>133</v>
      </c>
      <c r="I24" s="195">
        <v>0</v>
      </c>
      <c r="J24" s="195">
        <v>0</v>
      </c>
      <c r="K24" s="198">
        <f>+I24-J24</f>
        <v>0</v>
      </c>
    </row>
    <row r="25" spans="2:11" x14ac:dyDescent="0.25">
      <c r="B25" s="193" t="s">
        <v>744</v>
      </c>
      <c r="C25" s="194" t="s">
        <v>134</v>
      </c>
      <c r="D25" s="195">
        <v>0</v>
      </c>
      <c r="E25" s="195">
        <v>0</v>
      </c>
      <c r="F25" s="196">
        <f t="shared" si="4"/>
        <v>0</v>
      </c>
      <c r="G25" s="197" t="s">
        <v>745</v>
      </c>
      <c r="H25" s="199" t="s">
        <v>135</v>
      </c>
      <c r="I25" s="195">
        <v>0</v>
      </c>
      <c r="J25" s="195">
        <v>0</v>
      </c>
      <c r="K25" s="198">
        <f t="shared" ref="K25:K26" si="6">+I25-J25</f>
        <v>0</v>
      </c>
    </row>
    <row r="26" spans="2:11" x14ac:dyDescent="0.25">
      <c r="B26" s="193" t="s">
        <v>746</v>
      </c>
      <c r="C26" s="194" t="s">
        <v>136</v>
      </c>
      <c r="D26" s="195">
        <v>0</v>
      </c>
      <c r="E26" s="195">
        <v>0</v>
      </c>
      <c r="F26" s="196">
        <f t="shared" si="4"/>
        <v>0</v>
      </c>
      <c r="G26" s="197" t="s">
        <v>747</v>
      </c>
      <c r="H26" s="199" t="s">
        <v>137</v>
      </c>
      <c r="I26" s="195">
        <v>0</v>
      </c>
      <c r="J26" s="195">
        <v>0</v>
      </c>
      <c r="K26" s="198">
        <f t="shared" si="6"/>
        <v>0</v>
      </c>
    </row>
    <row r="27" spans="2:11" x14ac:dyDescent="0.25">
      <c r="B27" s="193" t="s">
        <v>748</v>
      </c>
      <c r="C27" s="194" t="s">
        <v>749</v>
      </c>
      <c r="D27" s="195">
        <v>0</v>
      </c>
      <c r="E27" s="195">
        <v>0</v>
      </c>
      <c r="F27" s="196">
        <f t="shared" si="4"/>
        <v>0</v>
      </c>
      <c r="G27" s="197"/>
      <c r="H27" s="199"/>
      <c r="I27" s="196"/>
      <c r="J27" s="196"/>
      <c r="K27" s="198"/>
    </row>
    <row r="28" spans="2:11" x14ac:dyDescent="0.25">
      <c r="B28" s="193" t="s">
        <v>750</v>
      </c>
      <c r="C28" s="194" t="s">
        <v>138</v>
      </c>
      <c r="D28" s="195">
        <v>0</v>
      </c>
      <c r="E28" s="195">
        <v>0</v>
      </c>
      <c r="F28" s="196">
        <f t="shared" si="4"/>
        <v>0</v>
      </c>
      <c r="G28" s="189" t="s">
        <v>751</v>
      </c>
      <c r="H28" s="187" t="s">
        <v>139</v>
      </c>
      <c r="I28" s="191">
        <f>SUM(I29:I31)</f>
        <v>0</v>
      </c>
      <c r="J28" s="191">
        <f t="shared" ref="J28:K28" si="7">SUM(J29:J31)</f>
        <v>0</v>
      </c>
      <c r="K28" s="192">
        <f t="shared" si="7"/>
        <v>0</v>
      </c>
    </row>
    <row r="29" spans="2:11" x14ac:dyDescent="0.25">
      <c r="B29" s="193"/>
      <c r="C29" s="194"/>
      <c r="D29" s="195"/>
      <c r="E29" s="195"/>
      <c r="F29" s="196"/>
      <c r="G29" s="197" t="s">
        <v>752</v>
      </c>
      <c r="H29" s="194" t="s">
        <v>140</v>
      </c>
      <c r="I29" s="195">
        <v>0</v>
      </c>
      <c r="J29" s="195">
        <v>0</v>
      </c>
      <c r="K29" s="198">
        <f>+I29-J29</f>
        <v>0</v>
      </c>
    </row>
    <row r="30" spans="2:11" x14ac:dyDescent="0.25">
      <c r="B30" s="201" t="s">
        <v>753</v>
      </c>
      <c r="C30" s="187" t="s">
        <v>60</v>
      </c>
      <c r="D30" s="191">
        <f>SUM(D31:D35)</f>
        <v>0</v>
      </c>
      <c r="E30" s="191">
        <f>SUM(E31:E35)</f>
        <v>0</v>
      </c>
      <c r="F30" s="191">
        <f>SUM(F31:F35)</f>
        <v>0</v>
      </c>
      <c r="G30" s="197" t="s">
        <v>754</v>
      </c>
      <c r="H30" s="194" t="s">
        <v>141</v>
      </c>
      <c r="I30" s="195">
        <v>0</v>
      </c>
      <c r="J30" s="195">
        <v>0</v>
      </c>
      <c r="K30" s="198">
        <f t="shared" ref="K30:K31" si="8">+I30-J30</f>
        <v>0</v>
      </c>
    </row>
    <row r="31" spans="2:11" ht="21.75" customHeight="1" x14ac:dyDescent="0.25">
      <c r="B31" s="202" t="s">
        <v>755</v>
      </c>
      <c r="C31" s="199" t="s">
        <v>142</v>
      </c>
      <c r="D31" s="195">
        <v>0</v>
      </c>
      <c r="E31" s="195">
        <v>0</v>
      </c>
      <c r="F31" s="196">
        <f>+D31-E31</f>
        <v>0</v>
      </c>
      <c r="G31" s="197" t="s">
        <v>756</v>
      </c>
      <c r="H31" s="194" t="s">
        <v>143</v>
      </c>
      <c r="I31" s="195">
        <v>0</v>
      </c>
      <c r="J31" s="195">
        <v>0</v>
      </c>
      <c r="K31" s="198">
        <f t="shared" si="8"/>
        <v>0</v>
      </c>
    </row>
    <row r="32" spans="2:11" x14ac:dyDescent="0.25">
      <c r="B32" s="202" t="s">
        <v>757</v>
      </c>
      <c r="C32" s="194" t="s">
        <v>144</v>
      </c>
      <c r="D32" s="195">
        <v>0</v>
      </c>
      <c r="E32" s="195">
        <v>0</v>
      </c>
      <c r="F32" s="196">
        <f t="shared" ref="F32:F35" si="9">+D32-E32</f>
        <v>0</v>
      </c>
      <c r="G32" s="197"/>
      <c r="H32" s="194"/>
      <c r="I32" s="196"/>
      <c r="J32" s="196"/>
      <c r="K32" s="198"/>
    </row>
    <row r="33" spans="2:11" x14ac:dyDescent="0.25">
      <c r="B33" s="202" t="s">
        <v>758</v>
      </c>
      <c r="C33" s="194" t="s">
        <v>145</v>
      </c>
      <c r="D33" s="195">
        <v>0</v>
      </c>
      <c r="E33" s="195">
        <v>0</v>
      </c>
      <c r="F33" s="196">
        <f t="shared" si="9"/>
        <v>0</v>
      </c>
      <c r="G33" s="189" t="s">
        <v>759</v>
      </c>
      <c r="H33" s="187" t="s">
        <v>146</v>
      </c>
      <c r="I33" s="191">
        <f>SUM(I34:I35)</f>
        <v>0</v>
      </c>
      <c r="J33" s="191">
        <f t="shared" ref="J33:K33" si="10">SUM(J34:J35)</f>
        <v>0</v>
      </c>
      <c r="K33" s="192">
        <f t="shared" si="10"/>
        <v>0</v>
      </c>
    </row>
    <row r="34" spans="2:11" x14ac:dyDescent="0.25">
      <c r="B34" s="193" t="s">
        <v>760</v>
      </c>
      <c r="C34" s="194" t="s">
        <v>147</v>
      </c>
      <c r="D34" s="195">
        <v>0</v>
      </c>
      <c r="E34" s="195">
        <v>0</v>
      </c>
      <c r="F34" s="196">
        <f t="shared" si="9"/>
        <v>0</v>
      </c>
      <c r="G34" s="197" t="s">
        <v>761</v>
      </c>
      <c r="H34" s="194" t="s">
        <v>148</v>
      </c>
      <c r="I34" s="195">
        <v>0</v>
      </c>
      <c r="J34" s="195">
        <v>0</v>
      </c>
      <c r="K34" s="198">
        <f>+I34-J34</f>
        <v>0</v>
      </c>
    </row>
    <row r="35" spans="2:11" x14ac:dyDescent="0.25">
      <c r="B35" s="193" t="s">
        <v>762</v>
      </c>
      <c r="C35" s="194" t="s">
        <v>149</v>
      </c>
      <c r="D35" s="195">
        <v>0</v>
      </c>
      <c r="E35" s="195">
        <v>0</v>
      </c>
      <c r="F35" s="196">
        <f t="shared" si="9"/>
        <v>0</v>
      </c>
      <c r="G35" s="197" t="s">
        <v>763</v>
      </c>
      <c r="H35" s="194" t="s">
        <v>150</v>
      </c>
      <c r="I35" s="195">
        <v>0</v>
      </c>
      <c r="J35" s="195">
        <v>0</v>
      </c>
      <c r="K35" s="198">
        <f>+I35-J35</f>
        <v>0</v>
      </c>
    </row>
    <row r="36" spans="2:11" x14ac:dyDescent="0.25">
      <c r="B36" s="193"/>
      <c r="C36" s="194"/>
      <c r="D36" s="195"/>
      <c r="E36" s="195"/>
      <c r="F36" s="196"/>
      <c r="G36" s="197"/>
      <c r="H36" s="199"/>
      <c r="I36" s="196"/>
      <c r="J36" s="196"/>
      <c r="K36" s="198"/>
    </row>
    <row r="37" spans="2:11" x14ac:dyDescent="0.25">
      <c r="B37" s="186" t="s">
        <v>764</v>
      </c>
      <c r="C37" s="187" t="s">
        <v>61</v>
      </c>
      <c r="D37" s="191">
        <f>SUM(D38:D42)</f>
        <v>0</v>
      </c>
      <c r="E37" s="191">
        <f>SUM(E38:E42)</f>
        <v>0</v>
      </c>
      <c r="F37" s="191">
        <f>SUM(F38:F42)</f>
        <v>0</v>
      </c>
      <c r="G37" s="189" t="s">
        <v>765</v>
      </c>
      <c r="H37" s="187" t="s">
        <v>151</v>
      </c>
      <c r="I37" s="191">
        <f>SUM(I38:I40)</f>
        <v>0</v>
      </c>
      <c r="J37" s="191">
        <f t="shared" ref="J37:K37" si="11">SUM(J38:J40)</f>
        <v>0</v>
      </c>
      <c r="K37" s="192">
        <f t="shared" si="11"/>
        <v>0</v>
      </c>
    </row>
    <row r="38" spans="2:11" x14ac:dyDescent="0.25">
      <c r="B38" s="193" t="s">
        <v>766</v>
      </c>
      <c r="C38" s="194" t="s">
        <v>152</v>
      </c>
      <c r="D38" s="195">
        <v>0</v>
      </c>
      <c r="E38" s="195">
        <v>0</v>
      </c>
      <c r="F38" s="196">
        <f>+D38-E38</f>
        <v>0</v>
      </c>
      <c r="G38" s="197" t="s">
        <v>767</v>
      </c>
      <c r="H38" s="194" t="s">
        <v>153</v>
      </c>
      <c r="I38" s="195">
        <v>0</v>
      </c>
      <c r="J38" s="195">
        <v>0</v>
      </c>
      <c r="K38" s="198">
        <f>+I38-J38</f>
        <v>0</v>
      </c>
    </row>
    <row r="39" spans="2:11" x14ac:dyDescent="0.25">
      <c r="B39" s="193" t="s">
        <v>768</v>
      </c>
      <c r="C39" s="194" t="s">
        <v>154</v>
      </c>
      <c r="D39" s="195">
        <v>0</v>
      </c>
      <c r="E39" s="195">
        <v>0</v>
      </c>
      <c r="F39" s="196">
        <f t="shared" ref="F39:F42" si="12">+D39-E39</f>
        <v>0</v>
      </c>
      <c r="G39" s="197" t="s">
        <v>769</v>
      </c>
      <c r="H39" s="194" t="s">
        <v>155</v>
      </c>
      <c r="I39" s="195">
        <v>0</v>
      </c>
      <c r="J39" s="195">
        <v>0</v>
      </c>
      <c r="K39" s="198">
        <f t="shared" ref="K39:K40" si="13">+I39-J39</f>
        <v>0</v>
      </c>
    </row>
    <row r="40" spans="2:11" x14ac:dyDescent="0.25">
      <c r="B40" s="193" t="s">
        <v>770</v>
      </c>
      <c r="C40" s="194" t="s">
        <v>156</v>
      </c>
      <c r="D40" s="195">
        <v>0</v>
      </c>
      <c r="E40" s="195">
        <v>0</v>
      </c>
      <c r="F40" s="196">
        <f t="shared" si="12"/>
        <v>0</v>
      </c>
      <c r="G40" s="197" t="s">
        <v>771</v>
      </c>
      <c r="H40" s="199" t="s">
        <v>157</v>
      </c>
      <c r="I40" s="195">
        <v>0</v>
      </c>
      <c r="J40" s="195">
        <v>0</v>
      </c>
      <c r="K40" s="198">
        <f t="shared" si="13"/>
        <v>0</v>
      </c>
    </row>
    <row r="41" spans="2:11" x14ac:dyDescent="0.25">
      <c r="B41" s="193" t="s">
        <v>772</v>
      </c>
      <c r="C41" s="194" t="s">
        <v>158</v>
      </c>
      <c r="D41" s="195">
        <v>0</v>
      </c>
      <c r="E41" s="195">
        <v>0</v>
      </c>
      <c r="F41" s="196">
        <f t="shared" si="12"/>
        <v>0</v>
      </c>
      <c r="G41" s="197"/>
      <c r="H41" s="199"/>
      <c r="I41" s="196"/>
      <c r="J41" s="196"/>
      <c r="K41" s="198"/>
    </row>
    <row r="42" spans="2:11" x14ac:dyDescent="0.25">
      <c r="B42" s="193" t="s">
        <v>773</v>
      </c>
      <c r="C42" s="194" t="s">
        <v>159</v>
      </c>
      <c r="D42" s="195">
        <v>0</v>
      </c>
      <c r="E42" s="195">
        <v>0</v>
      </c>
      <c r="F42" s="196">
        <f t="shared" si="12"/>
        <v>0</v>
      </c>
      <c r="G42" s="203" t="s">
        <v>774</v>
      </c>
      <c r="H42" s="187" t="s">
        <v>160</v>
      </c>
      <c r="I42" s="191">
        <f>SUM(I43:I48)</f>
        <v>0</v>
      </c>
      <c r="J42" s="191">
        <f t="shared" ref="J42:K42" si="14">SUM(J43:J48)</f>
        <v>0</v>
      </c>
      <c r="K42" s="192">
        <f t="shared" si="14"/>
        <v>0</v>
      </c>
    </row>
    <row r="43" spans="2:11" x14ac:dyDescent="0.25">
      <c r="B43" s="193"/>
      <c r="C43" s="194"/>
      <c r="D43" s="195"/>
      <c r="E43" s="195"/>
      <c r="F43" s="196"/>
      <c r="G43" s="204" t="s">
        <v>775</v>
      </c>
      <c r="H43" s="194" t="s">
        <v>161</v>
      </c>
      <c r="I43" s="195">
        <v>0</v>
      </c>
      <c r="J43" s="195">
        <v>0</v>
      </c>
      <c r="K43" s="198">
        <f>+I43-J43</f>
        <v>0</v>
      </c>
    </row>
    <row r="44" spans="2:11" x14ac:dyDescent="0.25">
      <c r="B44" s="186" t="s">
        <v>776</v>
      </c>
      <c r="C44" s="187" t="s">
        <v>62</v>
      </c>
      <c r="D44" s="191">
        <f>+D45</f>
        <v>0</v>
      </c>
      <c r="E44" s="191">
        <f>+E45</f>
        <v>0</v>
      </c>
      <c r="F44" s="191">
        <f>+F45</f>
        <v>0</v>
      </c>
      <c r="G44" s="204" t="s">
        <v>777</v>
      </c>
      <c r="H44" s="194" t="s">
        <v>162</v>
      </c>
      <c r="I44" s="195">
        <v>0</v>
      </c>
      <c r="J44" s="195">
        <v>0</v>
      </c>
      <c r="K44" s="198">
        <f t="shared" ref="K44:K48" si="15">+I44-J44</f>
        <v>0</v>
      </c>
    </row>
    <row r="45" spans="2:11" x14ac:dyDescent="0.25">
      <c r="B45" s="193" t="s">
        <v>778</v>
      </c>
      <c r="C45" s="194" t="s">
        <v>163</v>
      </c>
      <c r="D45" s="195">
        <v>0</v>
      </c>
      <c r="E45" s="195">
        <v>0</v>
      </c>
      <c r="F45" s="196">
        <f>+D45-E45</f>
        <v>0</v>
      </c>
      <c r="G45" s="204" t="s">
        <v>779</v>
      </c>
      <c r="H45" s="194" t="s">
        <v>164</v>
      </c>
      <c r="I45" s="195">
        <v>0</v>
      </c>
      <c r="J45" s="195">
        <v>0</v>
      </c>
      <c r="K45" s="198">
        <f t="shared" si="15"/>
        <v>0</v>
      </c>
    </row>
    <row r="46" spans="2:11" x14ac:dyDescent="0.25">
      <c r="B46" s="193"/>
      <c r="C46" s="194"/>
      <c r="D46" s="196"/>
      <c r="E46" s="196"/>
      <c r="F46" s="196"/>
      <c r="G46" s="204" t="s">
        <v>780</v>
      </c>
      <c r="H46" s="194" t="s">
        <v>165</v>
      </c>
      <c r="I46" s="195">
        <v>0</v>
      </c>
      <c r="J46" s="195">
        <v>0</v>
      </c>
      <c r="K46" s="198">
        <f t="shared" si="15"/>
        <v>0</v>
      </c>
    </row>
    <row r="47" spans="2:11" x14ac:dyDescent="0.25">
      <c r="B47" s="186" t="s">
        <v>781</v>
      </c>
      <c r="C47" s="187" t="s">
        <v>63</v>
      </c>
      <c r="D47" s="191">
        <f>SUM(D48:D49)</f>
        <v>0</v>
      </c>
      <c r="E47" s="191">
        <f>SUM(E48:E49)</f>
        <v>0</v>
      </c>
      <c r="F47" s="191">
        <f>SUM(F48:F49)</f>
        <v>0</v>
      </c>
      <c r="G47" s="204" t="s">
        <v>782</v>
      </c>
      <c r="H47" s="194" t="s">
        <v>166</v>
      </c>
      <c r="I47" s="195">
        <v>0</v>
      </c>
      <c r="J47" s="195">
        <v>0</v>
      </c>
      <c r="K47" s="198">
        <f t="shared" si="15"/>
        <v>0</v>
      </c>
    </row>
    <row r="48" spans="2:11" ht="27.75" customHeight="1" x14ac:dyDescent="0.25">
      <c r="B48" s="202" t="s">
        <v>783</v>
      </c>
      <c r="C48" s="199" t="s">
        <v>167</v>
      </c>
      <c r="D48" s="195">
        <v>0</v>
      </c>
      <c r="E48" s="195">
        <v>0</v>
      </c>
      <c r="F48" s="196">
        <f>+D48-E48</f>
        <v>0</v>
      </c>
      <c r="G48" s="204" t="s">
        <v>784</v>
      </c>
      <c r="H48" s="194" t="s">
        <v>168</v>
      </c>
      <c r="I48" s="195">
        <v>0</v>
      </c>
      <c r="J48" s="195">
        <v>0</v>
      </c>
      <c r="K48" s="198">
        <f t="shared" si="15"/>
        <v>0</v>
      </c>
    </row>
    <row r="49" spans="2:11" x14ac:dyDescent="0.25">
      <c r="B49" s="193" t="s">
        <v>785</v>
      </c>
      <c r="C49" s="199" t="s">
        <v>169</v>
      </c>
      <c r="D49" s="195">
        <v>0</v>
      </c>
      <c r="E49" s="195">
        <v>0</v>
      </c>
      <c r="F49" s="196">
        <f>+D49-E49</f>
        <v>0</v>
      </c>
      <c r="G49" s="204"/>
      <c r="H49" s="194"/>
      <c r="I49" s="196"/>
      <c r="J49" s="196"/>
      <c r="K49" s="198"/>
    </row>
    <row r="50" spans="2:11" x14ac:dyDescent="0.25">
      <c r="B50" s="193"/>
      <c r="C50" s="199"/>
      <c r="D50" s="196"/>
      <c r="E50" s="196"/>
      <c r="F50" s="196"/>
      <c r="G50" s="203" t="s">
        <v>786</v>
      </c>
      <c r="H50" s="187" t="s">
        <v>170</v>
      </c>
      <c r="I50" s="191">
        <f>SUM(I51:I53)</f>
        <v>0</v>
      </c>
      <c r="J50" s="191">
        <f t="shared" ref="J50:K50" si="16">SUM(J51:J53)</f>
        <v>0</v>
      </c>
      <c r="K50" s="192">
        <f t="shared" si="16"/>
        <v>0</v>
      </c>
    </row>
    <row r="51" spans="2:11" x14ac:dyDescent="0.25">
      <c r="B51" s="186" t="s">
        <v>787</v>
      </c>
      <c r="C51" s="200" t="s">
        <v>64</v>
      </c>
      <c r="D51" s="191">
        <f>SUM(D52:D55)</f>
        <v>0</v>
      </c>
      <c r="E51" s="191">
        <f>SUM(E52:E55)</f>
        <v>0</v>
      </c>
      <c r="F51" s="191">
        <f>SUM(F52:F55)</f>
        <v>0</v>
      </c>
      <c r="G51" s="204" t="s">
        <v>788</v>
      </c>
      <c r="H51" s="194" t="s">
        <v>171</v>
      </c>
      <c r="I51" s="195">
        <v>0</v>
      </c>
      <c r="J51" s="195">
        <v>0</v>
      </c>
      <c r="K51" s="198">
        <f>+I51-J51</f>
        <v>0</v>
      </c>
    </row>
    <row r="52" spans="2:11" x14ac:dyDescent="0.25">
      <c r="B52" s="193" t="s">
        <v>789</v>
      </c>
      <c r="C52" s="199" t="s">
        <v>172</v>
      </c>
      <c r="D52" s="195">
        <v>0</v>
      </c>
      <c r="E52" s="195">
        <v>0</v>
      </c>
      <c r="F52" s="196">
        <f>+D52-E52</f>
        <v>0</v>
      </c>
      <c r="G52" s="204" t="s">
        <v>790</v>
      </c>
      <c r="H52" s="194" t="s">
        <v>173</v>
      </c>
      <c r="I52" s="195">
        <v>0</v>
      </c>
      <c r="J52" s="195">
        <v>0</v>
      </c>
      <c r="K52" s="198">
        <f t="shared" ref="K52:K53" si="17">+I52-J52</f>
        <v>0</v>
      </c>
    </row>
    <row r="53" spans="2:11" x14ac:dyDescent="0.25">
      <c r="B53" s="193" t="s">
        <v>791</v>
      </c>
      <c r="C53" s="199" t="s">
        <v>174</v>
      </c>
      <c r="D53" s="195">
        <v>0</v>
      </c>
      <c r="E53" s="195">
        <v>0</v>
      </c>
      <c r="F53" s="196">
        <f t="shared" ref="F53:F55" si="18">+D53-E53</f>
        <v>0</v>
      </c>
      <c r="G53" s="204" t="s">
        <v>792</v>
      </c>
      <c r="H53" s="194" t="s">
        <v>175</v>
      </c>
      <c r="I53" s="195">
        <v>0</v>
      </c>
      <c r="J53" s="195">
        <v>0</v>
      </c>
      <c r="K53" s="198">
        <f t="shared" si="17"/>
        <v>0</v>
      </c>
    </row>
    <row r="54" spans="2:11" x14ac:dyDescent="0.25">
      <c r="B54" s="193" t="s">
        <v>793</v>
      </c>
      <c r="C54" s="199" t="s">
        <v>176</v>
      </c>
      <c r="D54" s="195">
        <v>0</v>
      </c>
      <c r="E54" s="195">
        <v>0</v>
      </c>
      <c r="F54" s="196">
        <f t="shared" si="18"/>
        <v>0</v>
      </c>
      <c r="G54" s="197"/>
      <c r="H54" s="199"/>
      <c r="I54" s="196"/>
      <c r="J54" s="196"/>
      <c r="K54" s="198"/>
    </row>
    <row r="55" spans="2:11" x14ac:dyDescent="0.25">
      <c r="B55" s="193" t="s">
        <v>794</v>
      </c>
      <c r="C55" s="199" t="s">
        <v>795</v>
      </c>
      <c r="D55" s="195"/>
      <c r="E55" s="195"/>
      <c r="F55" s="196">
        <f t="shared" si="18"/>
        <v>0</v>
      </c>
      <c r="G55" s="203" t="s">
        <v>796</v>
      </c>
      <c r="H55" s="187" t="s">
        <v>177</v>
      </c>
      <c r="I55" s="191">
        <f>SUM(I56:I58)</f>
        <v>0</v>
      </c>
      <c r="J55" s="191">
        <f t="shared" ref="J55:K55" si="19">SUM(J56:J58)</f>
        <v>0</v>
      </c>
      <c r="K55" s="192">
        <f t="shared" si="19"/>
        <v>0</v>
      </c>
    </row>
    <row r="56" spans="2:11" x14ac:dyDescent="0.25">
      <c r="B56" s="193"/>
      <c r="C56" s="199"/>
      <c r="D56" s="196"/>
      <c r="E56" s="196"/>
      <c r="F56" s="196"/>
      <c r="G56" s="204" t="s">
        <v>797</v>
      </c>
      <c r="H56" s="194" t="s">
        <v>178</v>
      </c>
      <c r="I56" s="195">
        <v>0</v>
      </c>
      <c r="J56" s="195">
        <v>0</v>
      </c>
      <c r="K56" s="198">
        <f>+I56-J56</f>
        <v>0</v>
      </c>
    </row>
    <row r="57" spans="2:11" x14ac:dyDescent="0.25">
      <c r="B57" s="202"/>
      <c r="C57" s="205" t="s">
        <v>179</v>
      </c>
      <c r="D57" s="206">
        <f>+D12+D21+D30+D37+D44+D47+D51</f>
        <v>226862.34000000003</v>
      </c>
      <c r="E57" s="206">
        <f>+E12+E21+E30+E37+E44+E47+E51</f>
        <v>246915.91999999998</v>
      </c>
      <c r="F57" s="206">
        <f>+F12+F21+F30+F37+F44+F47+F51</f>
        <v>-20053.579999999987</v>
      </c>
      <c r="G57" s="204" t="s">
        <v>798</v>
      </c>
      <c r="H57" s="194" t="s">
        <v>180</v>
      </c>
      <c r="I57" s="195">
        <v>0</v>
      </c>
      <c r="J57" s="195">
        <v>0</v>
      </c>
      <c r="K57" s="198">
        <f t="shared" ref="K57:K58" si="20">+I57-J57</f>
        <v>0</v>
      </c>
    </row>
    <row r="58" spans="2:11" x14ac:dyDescent="0.25">
      <c r="B58" s="207"/>
      <c r="C58" s="208"/>
      <c r="D58" s="196"/>
      <c r="E58" s="196"/>
      <c r="F58" s="196"/>
      <c r="G58" s="204" t="s">
        <v>799</v>
      </c>
      <c r="H58" s="194" t="s">
        <v>181</v>
      </c>
      <c r="I58" s="195">
        <v>0</v>
      </c>
      <c r="J58" s="195">
        <v>0</v>
      </c>
      <c r="K58" s="198">
        <f t="shared" si="20"/>
        <v>0</v>
      </c>
    </row>
    <row r="59" spans="2:11" x14ac:dyDescent="0.25">
      <c r="B59" s="186" t="s">
        <v>800</v>
      </c>
      <c r="C59" s="187" t="s">
        <v>65</v>
      </c>
      <c r="D59" s="191">
        <f>+D60+D66+D73+D82+D93+D100+D107+D115+D122</f>
        <v>1842812.11</v>
      </c>
      <c r="E59" s="191">
        <f t="shared" ref="E59:F59" si="21">+E60+E66+E73+E82+E93+E100+E107+E115+E122</f>
        <v>552997.68000000005</v>
      </c>
      <c r="F59" s="191">
        <f t="shared" si="21"/>
        <v>1289814.4300000002</v>
      </c>
      <c r="G59" s="209"/>
      <c r="H59" s="210"/>
      <c r="I59" s="196"/>
      <c r="J59" s="196"/>
      <c r="K59" s="198"/>
    </row>
    <row r="60" spans="2:11" x14ac:dyDescent="0.25">
      <c r="B60" s="186" t="s">
        <v>801</v>
      </c>
      <c r="C60" s="187" t="s">
        <v>66</v>
      </c>
      <c r="D60" s="191">
        <f>SUM(D61:D64)</f>
        <v>0</v>
      </c>
      <c r="E60" s="191">
        <f>SUM(E61:E64)</f>
        <v>0</v>
      </c>
      <c r="F60" s="191">
        <f>SUM(F61:F64)</f>
        <v>0</v>
      </c>
      <c r="G60" s="209"/>
      <c r="H60" s="211" t="s">
        <v>182</v>
      </c>
      <c r="I60" s="206">
        <f>+I12+I23+I28+I33+I37+I42+I50+I55</f>
        <v>2866178.4699999997</v>
      </c>
      <c r="J60" s="206">
        <f t="shared" ref="J60:K60" si="22">+J12+J23+J28+J33+J37+J42+J50+J55</f>
        <v>2662971.59</v>
      </c>
      <c r="K60" s="212">
        <f t="shared" si="22"/>
        <v>203206.87999999989</v>
      </c>
    </row>
    <row r="61" spans="2:11" x14ac:dyDescent="0.25">
      <c r="B61" s="193" t="s">
        <v>802</v>
      </c>
      <c r="C61" s="194" t="s">
        <v>183</v>
      </c>
      <c r="D61" s="195">
        <v>0</v>
      </c>
      <c r="E61" s="195">
        <v>0</v>
      </c>
      <c r="F61" s="196">
        <f>+D61-E61</f>
        <v>0</v>
      </c>
      <c r="G61" s="197"/>
      <c r="H61" s="213"/>
      <c r="I61" s="196"/>
      <c r="J61" s="196"/>
      <c r="K61" s="198"/>
    </row>
    <row r="62" spans="2:11" x14ac:dyDescent="0.25">
      <c r="B62" s="193" t="s">
        <v>803</v>
      </c>
      <c r="C62" s="194" t="s">
        <v>184</v>
      </c>
      <c r="D62" s="195">
        <v>0</v>
      </c>
      <c r="E62" s="195">
        <v>0</v>
      </c>
      <c r="F62" s="196">
        <f t="shared" ref="F62:F64" si="23">+D62-E62</f>
        <v>0</v>
      </c>
      <c r="G62" s="197"/>
      <c r="H62" s="213"/>
      <c r="I62" s="196"/>
      <c r="J62" s="196"/>
      <c r="K62" s="198"/>
    </row>
    <row r="63" spans="2:11" x14ac:dyDescent="0.25">
      <c r="B63" s="193" t="s">
        <v>804</v>
      </c>
      <c r="C63" s="194" t="s">
        <v>185</v>
      </c>
      <c r="D63" s="195">
        <v>0</v>
      </c>
      <c r="E63" s="195">
        <v>0</v>
      </c>
      <c r="F63" s="196">
        <f t="shared" si="23"/>
        <v>0</v>
      </c>
      <c r="G63" s="189" t="s">
        <v>805</v>
      </c>
      <c r="H63" s="187" t="s">
        <v>186</v>
      </c>
      <c r="I63" s="191">
        <f>+I64+I68+I73+I80+I85+I93</f>
        <v>0</v>
      </c>
      <c r="J63" s="191">
        <f>+J64+J68+J73+J80+J85+J93</f>
        <v>0</v>
      </c>
      <c r="K63" s="192">
        <f>+K64+K68+K73+K80+K85+K93</f>
        <v>0</v>
      </c>
    </row>
    <row r="64" spans="2:11" x14ac:dyDescent="0.25">
      <c r="B64" s="193" t="s">
        <v>806</v>
      </c>
      <c r="C64" s="194" t="s">
        <v>187</v>
      </c>
      <c r="D64" s="195">
        <v>0</v>
      </c>
      <c r="E64" s="195">
        <v>0</v>
      </c>
      <c r="F64" s="196">
        <f t="shared" si="23"/>
        <v>0</v>
      </c>
      <c r="G64" s="189" t="s">
        <v>807</v>
      </c>
      <c r="H64" s="187" t="s">
        <v>188</v>
      </c>
      <c r="I64" s="191">
        <f>SUM(I65:I66)</f>
        <v>0</v>
      </c>
      <c r="J64" s="191">
        <f t="shared" ref="J64:K64" si="24">SUM(J65:J66)</f>
        <v>0</v>
      </c>
      <c r="K64" s="192">
        <f t="shared" si="24"/>
        <v>0</v>
      </c>
    </row>
    <row r="65" spans="2:11" x14ac:dyDescent="0.25">
      <c r="B65" s="193"/>
      <c r="C65" s="194"/>
      <c r="D65" s="196"/>
      <c r="E65" s="196"/>
      <c r="F65" s="196"/>
      <c r="G65" s="204" t="s">
        <v>808</v>
      </c>
      <c r="H65" s="194" t="s">
        <v>189</v>
      </c>
      <c r="I65" s="195"/>
      <c r="J65" s="195"/>
      <c r="K65" s="198">
        <f>+I65-J65</f>
        <v>0</v>
      </c>
    </row>
    <row r="66" spans="2:11" x14ac:dyDescent="0.25">
      <c r="B66" s="186" t="s">
        <v>809</v>
      </c>
      <c r="C66" s="187" t="s">
        <v>67</v>
      </c>
      <c r="D66" s="191">
        <f>SUM(D67:D71)</f>
        <v>0</v>
      </c>
      <c r="E66" s="191">
        <f>SUM(E67:E71)</f>
        <v>0</v>
      </c>
      <c r="F66" s="191">
        <f>SUM(F67:F71)</f>
        <v>0</v>
      </c>
      <c r="G66" s="204" t="s">
        <v>810</v>
      </c>
      <c r="H66" s="194" t="s">
        <v>190</v>
      </c>
      <c r="I66" s="195">
        <v>0</v>
      </c>
      <c r="J66" s="195">
        <v>0</v>
      </c>
      <c r="K66" s="198">
        <f>+I66-J66</f>
        <v>0</v>
      </c>
    </row>
    <row r="67" spans="2:11" x14ac:dyDescent="0.25">
      <c r="B67" s="193" t="s">
        <v>811</v>
      </c>
      <c r="C67" s="194" t="s">
        <v>191</v>
      </c>
      <c r="D67" s="195">
        <v>0</v>
      </c>
      <c r="E67" s="195">
        <v>0</v>
      </c>
      <c r="F67" s="196">
        <f>+D67-E67</f>
        <v>0</v>
      </c>
      <c r="G67" s="204"/>
      <c r="H67" s="194"/>
      <c r="I67" s="196">
        <v>0</v>
      </c>
      <c r="J67" s="196">
        <v>0</v>
      </c>
      <c r="K67" s="198"/>
    </row>
    <row r="68" spans="2:11" x14ac:dyDescent="0.25">
      <c r="B68" s="193" t="s">
        <v>812</v>
      </c>
      <c r="C68" s="194" t="s">
        <v>192</v>
      </c>
      <c r="D68" s="195">
        <v>0</v>
      </c>
      <c r="E68" s="195">
        <v>0</v>
      </c>
      <c r="F68" s="196">
        <f t="shared" ref="F68:F71" si="25">+D68-E68</f>
        <v>0</v>
      </c>
      <c r="G68" s="189" t="s">
        <v>813</v>
      </c>
      <c r="H68" s="187" t="s">
        <v>193</v>
      </c>
      <c r="I68" s="191">
        <f>SUM(I69:I71)</f>
        <v>0</v>
      </c>
      <c r="J68" s="191">
        <f t="shared" ref="J68:K68" si="26">SUM(J69:J71)</f>
        <v>0</v>
      </c>
      <c r="K68" s="192">
        <f t="shared" si="26"/>
        <v>0</v>
      </c>
    </row>
    <row r="69" spans="2:11" x14ac:dyDescent="0.25">
      <c r="B69" s="193" t="s">
        <v>814</v>
      </c>
      <c r="C69" s="194" t="s">
        <v>194</v>
      </c>
      <c r="D69" s="195">
        <v>0</v>
      </c>
      <c r="E69" s="195">
        <v>0</v>
      </c>
      <c r="F69" s="196">
        <f t="shared" si="25"/>
        <v>0</v>
      </c>
      <c r="G69" s="204" t="s">
        <v>815</v>
      </c>
      <c r="H69" s="194" t="s">
        <v>195</v>
      </c>
      <c r="I69" s="195">
        <v>0</v>
      </c>
      <c r="J69" s="195">
        <v>0</v>
      </c>
      <c r="K69" s="198">
        <f>+I69-J69</f>
        <v>0</v>
      </c>
    </row>
    <row r="70" spans="2:11" x14ac:dyDescent="0.25">
      <c r="B70" s="193" t="s">
        <v>816</v>
      </c>
      <c r="C70" s="194" t="s">
        <v>196</v>
      </c>
      <c r="D70" s="195">
        <v>0</v>
      </c>
      <c r="E70" s="195">
        <v>0</v>
      </c>
      <c r="F70" s="196">
        <f t="shared" si="25"/>
        <v>0</v>
      </c>
      <c r="G70" s="204" t="s">
        <v>817</v>
      </c>
      <c r="H70" s="194" t="s">
        <v>197</v>
      </c>
      <c r="I70" s="195">
        <v>0</v>
      </c>
      <c r="J70" s="195">
        <v>0</v>
      </c>
      <c r="K70" s="198">
        <f t="shared" ref="K70:K71" si="27">+I70-J70</f>
        <v>0</v>
      </c>
    </row>
    <row r="71" spans="2:11" x14ac:dyDescent="0.25">
      <c r="B71" s="193" t="s">
        <v>818</v>
      </c>
      <c r="C71" s="194" t="s">
        <v>198</v>
      </c>
      <c r="D71" s="195">
        <v>0</v>
      </c>
      <c r="E71" s="195">
        <v>0</v>
      </c>
      <c r="F71" s="196">
        <f t="shared" si="25"/>
        <v>0</v>
      </c>
      <c r="G71" s="204" t="s">
        <v>819</v>
      </c>
      <c r="H71" s="194" t="s">
        <v>199</v>
      </c>
      <c r="I71" s="195">
        <v>0</v>
      </c>
      <c r="J71" s="195">
        <v>0</v>
      </c>
      <c r="K71" s="198">
        <f t="shared" si="27"/>
        <v>0</v>
      </c>
    </row>
    <row r="72" spans="2:11" x14ac:dyDescent="0.25">
      <c r="B72" s="193"/>
      <c r="C72" s="194"/>
      <c r="D72" s="196"/>
      <c r="E72" s="196"/>
      <c r="F72" s="196"/>
      <c r="G72" s="204"/>
      <c r="H72" s="194"/>
      <c r="I72" s="196"/>
      <c r="J72" s="196"/>
      <c r="K72" s="198"/>
    </row>
    <row r="73" spans="2:11" x14ac:dyDescent="0.25">
      <c r="B73" s="186" t="s">
        <v>820</v>
      </c>
      <c r="C73" s="187" t="s">
        <v>36</v>
      </c>
      <c r="D73" s="191">
        <f>SUM(D74:D80)</f>
        <v>0</v>
      </c>
      <c r="E73" s="191">
        <f>SUM(E74:E80)</f>
        <v>0</v>
      </c>
      <c r="F73" s="191">
        <f>SUM(F74:F80)</f>
        <v>0</v>
      </c>
      <c r="G73" s="189" t="s">
        <v>821</v>
      </c>
      <c r="H73" s="187" t="s">
        <v>200</v>
      </c>
      <c r="I73" s="191">
        <f>SUM(I74:I78)</f>
        <v>0</v>
      </c>
      <c r="J73" s="191">
        <f t="shared" ref="J73:K73" si="28">SUM(J74:J78)</f>
        <v>0</v>
      </c>
      <c r="K73" s="192">
        <f t="shared" si="28"/>
        <v>0</v>
      </c>
    </row>
    <row r="74" spans="2:11" x14ac:dyDescent="0.25">
      <c r="B74" s="193" t="s">
        <v>822</v>
      </c>
      <c r="C74" s="194" t="s">
        <v>201</v>
      </c>
      <c r="D74" s="195">
        <v>0</v>
      </c>
      <c r="E74" s="195">
        <v>0</v>
      </c>
      <c r="F74" s="196">
        <f>+D74-E74</f>
        <v>0</v>
      </c>
      <c r="G74" s="204" t="s">
        <v>823</v>
      </c>
      <c r="H74" s="194" t="s">
        <v>202</v>
      </c>
      <c r="I74" s="195">
        <v>0</v>
      </c>
      <c r="J74" s="195">
        <v>0</v>
      </c>
      <c r="K74" s="198">
        <f>+I74-J74</f>
        <v>0</v>
      </c>
    </row>
    <row r="75" spans="2:11" x14ac:dyDescent="0.25">
      <c r="B75" s="193" t="s">
        <v>824</v>
      </c>
      <c r="C75" s="194" t="s">
        <v>203</v>
      </c>
      <c r="D75" s="195">
        <v>0</v>
      </c>
      <c r="E75" s="195">
        <v>0</v>
      </c>
      <c r="F75" s="196">
        <f t="shared" ref="F75:F80" si="29">+D75-E75</f>
        <v>0</v>
      </c>
      <c r="G75" s="197" t="s">
        <v>825</v>
      </c>
      <c r="H75" s="194" t="s">
        <v>204</v>
      </c>
      <c r="I75" s="195">
        <v>0</v>
      </c>
      <c r="J75" s="195">
        <v>0</v>
      </c>
      <c r="K75" s="198">
        <f t="shared" ref="K75:K78" si="30">+I75-J75</f>
        <v>0</v>
      </c>
    </row>
    <row r="76" spans="2:11" x14ac:dyDescent="0.25">
      <c r="B76" s="193" t="s">
        <v>826</v>
      </c>
      <c r="C76" s="194" t="s">
        <v>205</v>
      </c>
      <c r="D76" s="195">
        <v>0</v>
      </c>
      <c r="E76" s="195">
        <v>0</v>
      </c>
      <c r="F76" s="196">
        <f t="shared" si="29"/>
        <v>0</v>
      </c>
      <c r="G76" s="197" t="s">
        <v>827</v>
      </c>
      <c r="H76" s="194" t="s">
        <v>206</v>
      </c>
      <c r="I76" s="195">
        <v>0</v>
      </c>
      <c r="J76" s="195">
        <v>0</v>
      </c>
      <c r="K76" s="198">
        <f t="shared" si="30"/>
        <v>0</v>
      </c>
    </row>
    <row r="77" spans="2:11" x14ac:dyDescent="0.25">
      <c r="B77" s="193" t="s">
        <v>828</v>
      </c>
      <c r="C77" s="194" t="s">
        <v>207</v>
      </c>
      <c r="D77" s="195">
        <v>0</v>
      </c>
      <c r="E77" s="195">
        <v>0</v>
      </c>
      <c r="F77" s="196">
        <f t="shared" si="29"/>
        <v>0</v>
      </c>
      <c r="G77" s="197" t="s">
        <v>829</v>
      </c>
      <c r="H77" s="194" t="s">
        <v>208</v>
      </c>
      <c r="I77" s="195">
        <v>0</v>
      </c>
      <c r="J77" s="195">
        <v>0</v>
      </c>
      <c r="K77" s="198">
        <f t="shared" si="30"/>
        <v>0</v>
      </c>
    </row>
    <row r="78" spans="2:11" x14ac:dyDescent="0.25">
      <c r="B78" s="193" t="s">
        <v>830</v>
      </c>
      <c r="C78" s="194" t="s">
        <v>209</v>
      </c>
      <c r="D78" s="195">
        <v>0</v>
      </c>
      <c r="E78" s="195">
        <v>0</v>
      </c>
      <c r="F78" s="196">
        <f t="shared" si="29"/>
        <v>0</v>
      </c>
      <c r="G78" s="197" t="s">
        <v>831</v>
      </c>
      <c r="H78" s="194" t="s">
        <v>210</v>
      </c>
      <c r="I78" s="195">
        <v>0</v>
      </c>
      <c r="J78" s="195">
        <v>0</v>
      </c>
      <c r="K78" s="198">
        <f t="shared" si="30"/>
        <v>0</v>
      </c>
    </row>
    <row r="79" spans="2:11" x14ac:dyDescent="0.25">
      <c r="B79" s="193" t="s">
        <v>832</v>
      </c>
      <c r="C79" s="194" t="s">
        <v>211</v>
      </c>
      <c r="D79" s="195">
        <v>0</v>
      </c>
      <c r="E79" s="195">
        <v>0</v>
      </c>
      <c r="F79" s="196">
        <f t="shared" si="29"/>
        <v>0</v>
      </c>
      <c r="G79" s="197"/>
      <c r="H79" s="194"/>
      <c r="I79" s="196"/>
      <c r="J79" s="196"/>
      <c r="K79" s="198"/>
    </row>
    <row r="80" spans="2:11" x14ac:dyDescent="0.25">
      <c r="B80" s="193" t="s">
        <v>833</v>
      </c>
      <c r="C80" s="194" t="s">
        <v>212</v>
      </c>
      <c r="D80" s="195">
        <v>0</v>
      </c>
      <c r="E80" s="195">
        <v>0</v>
      </c>
      <c r="F80" s="196">
        <f t="shared" si="29"/>
        <v>0</v>
      </c>
      <c r="G80" s="189" t="s">
        <v>834</v>
      </c>
      <c r="H80" s="187" t="s">
        <v>213</v>
      </c>
      <c r="I80" s="191">
        <f>SUM(I81:I83)</f>
        <v>0</v>
      </c>
      <c r="J80" s="191">
        <f t="shared" ref="J80:K80" si="31">SUM(J81:J83)</f>
        <v>0</v>
      </c>
      <c r="K80" s="192">
        <f t="shared" si="31"/>
        <v>0</v>
      </c>
    </row>
    <row r="81" spans="2:11" x14ac:dyDescent="0.25">
      <c r="B81" s="193"/>
      <c r="C81" s="194"/>
      <c r="D81" s="196"/>
      <c r="E81" s="196"/>
      <c r="F81" s="196"/>
      <c r="G81" s="197" t="s">
        <v>835</v>
      </c>
      <c r="H81" s="194" t="s">
        <v>214</v>
      </c>
      <c r="I81" s="195">
        <v>0</v>
      </c>
      <c r="J81" s="195">
        <v>0</v>
      </c>
      <c r="K81" s="198">
        <f>+I81-J81</f>
        <v>0</v>
      </c>
    </row>
    <row r="82" spans="2:11" x14ac:dyDescent="0.25">
      <c r="B82" s="186" t="s">
        <v>836</v>
      </c>
      <c r="C82" s="187" t="s">
        <v>37</v>
      </c>
      <c r="D82" s="191">
        <f>SUM(D83:D91)</f>
        <v>2098479.64</v>
      </c>
      <c r="E82" s="191">
        <f>SUM(E83:E91)</f>
        <v>608408</v>
      </c>
      <c r="F82" s="191">
        <f>SUM(F83:F91)</f>
        <v>1490071.6400000001</v>
      </c>
      <c r="G82" s="197" t="s">
        <v>837</v>
      </c>
      <c r="H82" s="194" t="s">
        <v>215</v>
      </c>
      <c r="I82" s="195">
        <v>0</v>
      </c>
      <c r="J82" s="195">
        <v>0</v>
      </c>
      <c r="K82" s="198">
        <f t="shared" ref="K82:K83" si="32">+I82-J82</f>
        <v>0</v>
      </c>
    </row>
    <row r="83" spans="2:11" x14ac:dyDescent="0.25">
      <c r="B83" s="193" t="s">
        <v>838</v>
      </c>
      <c r="C83" s="194" t="s">
        <v>216</v>
      </c>
      <c r="D83" s="195">
        <v>594992.62</v>
      </c>
      <c r="E83" s="195">
        <v>135680</v>
      </c>
      <c r="F83" s="196">
        <f>+D83-E83</f>
        <v>459312.62</v>
      </c>
      <c r="G83" s="197" t="s">
        <v>839</v>
      </c>
      <c r="H83" s="194" t="s">
        <v>217</v>
      </c>
      <c r="I83" s="195">
        <v>0</v>
      </c>
      <c r="J83" s="195">
        <v>0</v>
      </c>
      <c r="K83" s="198">
        <f t="shared" si="32"/>
        <v>0</v>
      </c>
    </row>
    <row r="84" spans="2:11" x14ac:dyDescent="0.25">
      <c r="B84" s="193" t="s">
        <v>840</v>
      </c>
      <c r="C84" s="194" t="s">
        <v>218</v>
      </c>
      <c r="D84" s="195">
        <v>0</v>
      </c>
      <c r="E84" s="195">
        <v>0</v>
      </c>
      <c r="F84" s="196">
        <f t="shared" ref="F84:F91" si="33">+D84-E84</f>
        <v>0</v>
      </c>
      <c r="G84" s="197"/>
      <c r="H84" s="194"/>
      <c r="I84" s="196"/>
      <c r="J84" s="196"/>
      <c r="K84" s="198"/>
    </row>
    <row r="85" spans="2:11" x14ac:dyDescent="0.25">
      <c r="B85" s="193" t="s">
        <v>841</v>
      </c>
      <c r="C85" s="194" t="s">
        <v>219</v>
      </c>
      <c r="D85" s="195">
        <v>1077893.02</v>
      </c>
      <c r="E85" s="195">
        <v>47134</v>
      </c>
      <c r="F85" s="196">
        <f t="shared" si="33"/>
        <v>1030759.02</v>
      </c>
      <c r="G85" s="189" t="s">
        <v>842</v>
      </c>
      <c r="H85" s="187" t="s">
        <v>220</v>
      </c>
      <c r="I85" s="191">
        <f>SUM(I86:I91)</f>
        <v>0</v>
      </c>
      <c r="J85" s="191">
        <f t="shared" ref="J85:K85" si="34">SUM(J86:J91)</f>
        <v>0</v>
      </c>
      <c r="K85" s="192">
        <f t="shared" si="34"/>
        <v>0</v>
      </c>
    </row>
    <row r="86" spans="2:11" x14ac:dyDescent="0.25">
      <c r="B86" s="193" t="s">
        <v>843</v>
      </c>
      <c r="C86" s="194" t="s">
        <v>221</v>
      </c>
      <c r="D86" s="195">
        <v>425594</v>
      </c>
      <c r="E86" s="195">
        <v>425594</v>
      </c>
      <c r="F86" s="196">
        <f t="shared" si="33"/>
        <v>0</v>
      </c>
      <c r="G86" s="197" t="s">
        <v>844</v>
      </c>
      <c r="H86" s="194" t="s">
        <v>222</v>
      </c>
      <c r="I86" s="195">
        <v>0</v>
      </c>
      <c r="J86" s="195">
        <v>0</v>
      </c>
      <c r="K86" s="198">
        <f>+I86-J86</f>
        <v>0</v>
      </c>
    </row>
    <row r="87" spans="2:11" x14ac:dyDescent="0.25">
      <c r="B87" s="193" t="s">
        <v>845</v>
      </c>
      <c r="C87" s="194" t="s">
        <v>223</v>
      </c>
      <c r="D87" s="195">
        <v>0</v>
      </c>
      <c r="E87" s="195">
        <v>0</v>
      </c>
      <c r="F87" s="196">
        <f t="shared" si="33"/>
        <v>0</v>
      </c>
      <c r="G87" s="197" t="s">
        <v>846</v>
      </c>
      <c r="H87" s="194" t="s">
        <v>224</v>
      </c>
      <c r="I87" s="195">
        <v>0</v>
      </c>
      <c r="J87" s="195">
        <v>0</v>
      </c>
      <c r="K87" s="198">
        <f t="shared" ref="K87:K91" si="35">+I87-J87</f>
        <v>0</v>
      </c>
    </row>
    <row r="88" spans="2:11" x14ac:dyDescent="0.25">
      <c r="B88" s="193" t="s">
        <v>847</v>
      </c>
      <c r="C88" s="194" t="s">
        <v>225</v>
      </c>
      <c r="D88" s="195">
        <v>0</v>
      </c>
      <c r="E88" s="195">
        <v>0</v>
      </c>
      <c r="F88" s="196">
        <f t="shared" si="33"/>
        <v>0</v>
      </c>
      <c r="G88" s="197" t="s">
        <v>848</v>
      </c>
      <c r="H88" s="194" t="s">
        <v>226</v>
      </c>
      <c r="I88" s="195">
        <v>0</v>
      </c>
      <c r="J88" s="195">
        <v>0</v>
      </c>
      <c r="K88" s="198">
        <f t="shared" si="35"/>
        <v>0</v>
      </c>
    </row>
    <row r="89" spans="2:11" x14ac:dyDescent="0.25">
      <c r="B89" s="193" t="s">
        <v>849</v>
      </c>
      <c r="C89" s="194" t="s">
        <v>227</v>
      </c>
      <c r="D89" s="195">
        <v>0</v>
      </c>
      <c r="E89" s="195">
        <v>0</v>
      </c>
      <c r="F89" s="196">
        <f t="shared" si="33"/>
        <v>0</v>
      </c>
      <c r="G89" s="197" t="s">
        <v>850</v>
      </c>
      <c r="H89" s="194" t="s">
        <v>228</v>
      </c>
      <c r="I89" s="195">
        <v>0</v>
      </c>
      <c r="J89" s="195">
        <v>0</v>
      </c>
      <c r="K89" s="198">
        <f t="shared" si="35"/>
        <v>0</v>
      </c>
    </row>
    <row r="90" spans="2:11" x14ac:dyDescent="0.25">
      <c r="B90" s="193" t="s">
        <v>851</v>
      </c>
      <c r="C90" s="194" t="s">
        <v>229</v>
      </c>
      <c r="D90" s="195">
        <v>0</v>
      </c>
      <c r="E90" s="195">
        <v>0</v>
      </c>
      <c r="F90" s="196">
        <f t="shared" si="33"/>
        <v>0</v>
      </c>
      <c r="G90" s="197" t="s">
        <v>852</v>
      </c>
      <c r="H90" s="194" t="s">
        <v>230</v>
      </c>
      <c r="I90" s="195">
        <v>0</v>
      </c>
      <c r="J90" s="195">
        <v>0</v>
      </c>
      <c r="K90" s="198">
        <f t="shared" si="35"/>
        <v>0</v>
      </c>
    </row>
    <row r="91" spans="2:11" x14ac:dyDescent="0.25">
      <c r="B91" s="193" t="s">
        <v>853</v>
      </c>
      <c r="C91" s="194" t="s">
        <v>231</v>
      </c>
      <c r="D91" s="195">
        <v>0</v>
      </c>
      <c r="E91" s="195">
        <v>0</v>
      </c>
      <c r="F91" s="196">
        <f t="shared" si="33"/>
        <v>0</v>
      </c>
      <c r="G91" s="197" t="s">
        <v>854</v>
      </c>
      <c r="H91" s="194" t="s">
        <v>232</v>
      </c>
      <c r="I91" s="195">
        <v>0</v>
      </c>
      <c r="J91" s="195">
        <v>0</v>
      </c>
      <c r="K91" s="198">
        <f t="shared" si="35"/>
        <v>0</v>
      </c>
    </row>
    <row r="92" spans="2:11" x14ac:dyDescent="0.25">
      <c r="B92" s="193"/>
      <c r="C92" s="194"/>
      <c r="D92" s="196"/>
      <c r="E92" s="196"/>
      <c r="F92" s="196"/>
      <c r="G92" s="197"/>
      <c r="H92" s="194"/>
      <c r="I92" s="196"/>
      <c r="J92" s="196"/>
      <c r="K92" s="198"/>
    </row>
    <row r="93" spans="2:11" x14ac:dyDescent="0.25">
      <c r="B93" s="186" t="s">
        <v>855</v>
      </c>
      <c r="C93" s="187" t="s">
        <v>68</v>
      </c>
      <c r="D93" s="191">
        <f>SUM(D94:D98)</f>
        <v>0</v>
      </c>
      <c r="E93" s="191">
        <f>SUM(E94:E98)</f>
        <v>0</v>
      </c>
      <c r="F93" s="191">
        <f>SUM(F94:F98)</f>
        <v>0</v>
      </c>
      <c r="G93" s="189" t="s">
        <v>856</v>
      </c>
      <c r="H93" s="187" t="s">
        <v>233</v>
      </c>
      <c r="I93" s="191">
        <f>SUM(I94:I97)</f>
        <v>0</v>
      </c>
      <c r="J93" s="191">
        <f t="shared" ref="J93:K93" si="36">SUM(J94:J97)</f>
        <v>0</v>
      </c>
      <c r="K93" s="192">
        <f t="shared" si="36"/>
        <v>0</v>
      </c>
    </row>
    <row r="94" spans="2:11" x14ac:dyDescent="0.25">
      <c r="B94" s="193" t="s">
        <v>857</v>
      </c>
      <c r="C94" s="194" t="s">
        <v>234</v>
      </c>
      <c r="D94" s="195">
        <v>0</v>
      </c>
      <c r="E94" s="195">
        <v>0</v>
      </c>
      <c r="F94" s="196">
        <f>+D94-E94</f>
        <v>0</v>
      </c>
      <c r="G94" s="197" t="s">
        <v>858</v>
      </c>
      <c r="H94" s="194" t="s">
        <v>235</v>
      </c>
      <c r="I94" s="195">
        <v>0</v>
      </c>
      <c r="J94" s="195">
        <v>0</v>
      </c>
      <c r="K94" s="198">
        <f>+I94-J94</f>
        <v>0</v>
      </c>
    </row>
    <row r="95" spans="2:11" x14ac:dyDescent="0.25">
      <c r="B95" s="193" t="s">
        <v>859</v>
      </c>
      <c r="C95" s="194" t="s">
        <v>236</v>
      </c>
      <c r="D95" s="195">
        <v>0</v>
      </c>
      <c r="E95" s="195">
        <v>0</v>
      </c>
      <c r="F95" s="196">
        <f t="shared" ref="F95:F98" si="37">+D95-E95</f>
        <v>0</v>
      </c>
      <c r="G95" s="197" t="s">
        <v>860</v>
      </c>
      <c r="H95" s="194" t="s">
        <v>237</v>
      </c>
      <c r="I95" s="195">
        <v>0</v>
      </c>
      <c r="J95" s="195">
        <v>0</v>
      </c>
      <c r="K95" s="198">
        <f t="shared" ref="K95:K97" si="38">+I95-J95</f>
        <v>0</v>
      </c>
    </row>
    <row r="96" spans="2:11" x14ac:dyDescent="0.25">
      <c r="B96" s="193" t="s">
        <v>861</v>
      </c>
      <c r="C96" s="194" t="s">
        <v>238</v>
      </c>
      <c r="D96" s="195">
        <v>0</v>
      </c>
      <c r="E96" s="195">
        <v>0</v>
      </c>
      <c r="F96" s="196">
        <f t="shared" si="37"/>
        <v>0</v>
      </c>
      <c r="G96" s="197" t="s">
        <v>862</v>
      </c>
      <c r="H96" s="194" t="s">
        <v>239</v>
      </c>
      <c r="I96" s="195">
        <v>0</v>
      </c>
      <c r="J96" s="195">
        <v>0</v>
      </c>
      <c r="K96" s="198">
        <f t="shared" si="38"/>
        <v>0</v>
      </c>
    </row>
    <row r="97" spans="2:11" x14ac:dyDescent="0.25">
      <c r="B97" s="193" t="s">
        <v>863</v>
      </c>
      <c r="C97" s="194" t="s">
        <v>240</v>
      </c>
      <c r="D97" s="195">
        <v>0</v>
      </c>
      <c r="E97" s="195">
        <v>0</v>
      </c>
      <c r="F97" s="196">
        <f t="shared" si="37"/>
        <v>0</v>
      </c>
      <c r="G97" s="197" t="s">
        <v>864</v>
      </c>
      <c r="H97" s="194" t="s">
        <v>241</v>
      </c>
      <c r="I97" s="195">
        <v>0</v>
      </c>
      <c r="J97" s="195">
        <v>0</v>
      </c>
      <c r="K97" s="198">
        <f t="shared" si="38"/>
        <v>0</v>
      </c>
    </row>
    <row r="98" spans="2:11" x14ac:dyDescent="0.25">
      <c r="B98" s="193" t="s">
        <v>865</v>
      </c>
      <c r="C98" s="194" t="s">
        <v>242</v>
      </c>
      <c r="D98" s="195">
        <v>0</v>
      </c>
      <c r="E98" s="195">
        <v>0</v>
      </c>
      <c r="F98" s="196">
        <f t="shared" si="37"/>
        <v>0</v>
      </c>
      <c r="G98" s="204"/>
      <c r="H98" s="210"/>
      <c r="I98" s="196"/>
      <c r="J98" s="196"/>
      <c r="K98" s="198"/>
    </row>
    <row r="99" spans="2:11" x14ac:dyDescent="0.25">
      <c r="B99" s="193"/>
      <c r="C99" s="194"/>
      <c r="D99" s="196"/>
      <c r="E99" s="196"/>
      <c r="F99" s="196"/>
      <c r="G99" s="197"/>
      <c r="H99" s="211" t="s">
        <v>243</v>
      </c>
      <c r="I99" s="191">
        <f>+I64+I68+I73+I80+I85+I93</f>
        <v>0</v>
      </c>
      <c r="J99" s="191">
        <f>+J64+J68+J73+J80+J85+J93</f>
        <v>0</v>
      </c>
      <c r="K99" s="192">
        <f>+K64+K68+K73+K80+K85+K93</f>
        <v>0</v>
      </c>
    </row>
    <row r="100" spans="2:11" x14ac:dyDescent="0.25">
      <c r="B100" s="186" t="s">
        <v>866</v>
      </c>
      <c r="C100" s="187" t="s">
        <v>244</v>
      </c>
      <c r="D100" s="191">
        <f>SUM(D101:D105)</f>
        <v>-255667.53</v>
      </c>
      <c r="E100" s="191">
        <f>SUM(E101:E105)</f>
        <v>-55410.32</v>
      </c>
      <c r="F100" s="191">
        <f>SUM(F101:F105)</f>
        <v>-200257.21</v>
      </c>
      <c r="G100" s="209"/>
      <c r="H100" s="211" t="s">
        <v>867</v>
      </c>
      <c r="I100" s="214">
        <f>+I60+I99</f>
        <v>2866178.4699999997</v>
      </c>
      <c r="J100" s="214">
        <f t="shared" ref="J100:K100" si="39">+J60+J99</f>
        <v>2662971.59</v>
      </c>
      <c r="K100" s="215">
        <f t="shared" si="39"/>
        <v>203206.87999999989</v>
      </c>
    </row>
    <row r="101" spans="2:11" x14ac:dyDescent="0.25">
      <c r="B101" s="193" t="s">
        <v>868</v>
      </c>
      <c r="C101" s="194" t="s">
        <v>245</v>
      </c>
      <c r="D101" s="195">
        <v>0</v>
      </c>
      <c r="E101" s="195">
        <v>0</v>
      </c>
      <c r="F101" s="196">
        <f>+D101-E101</f>
        <v>0</v>
      </c>
      <c r="G101" s="197"/>
      <c r="H101" s="213"/>
      <c r="I101" s="196"/>
      <c r="J101" s="196"/>
      <c r="K101" s="198"/>
    </row>
    <row r="102" spans="2:11" x14ac:dyDescent="0.25">
      <c r="B102" s="193" t="s">
        <v>869</v>
      </c>
      <c r="C102" s="194" t="s">
        <v>246</v>
      </c>
      <c r="D102" s="195">
        <v>0</v>
      </c>
      <c r="E102" s="195">
        <v>0</v>
      </c>
      <c r="F102" s="196">
        <f t="shared" ref="F102:F105" si="40">+D102-E102</f>
        <v>0</v>
      </c>
      <c r="G102" s="189" t="s">
        <v>870</v>
      </c>
      <c r="H102" s="187" t="s">
        <v>247</v>
      </c>
      <c r="I102" s="191">
        <f>+I103+I113+I134</f>
        <v>-796504.02</v>
      </c>
      <c r="J102" s="191">
        <f t="shared" ref="J102:K102" si="41">+J103+J113+J134</f>
        <v>-1863057.99</v>
      </c>
      <c r="K102" s="192">
        <f t="shared" si="41"/>
        <v>1066553.97</v>
      </c>
    </row>
    <row r="103" spans="2:11" x14ac:dyDescent="0.25">
      <c r="B103" s="193" t="s">
        <v>871</v>
      </c>
      <c r="C103" s="194" t="s">
        <v>248</v>
      </c>
      <c r="D103" s="195">
        <v>-255667.53</v>
      </c>
      <c r="E103" s="195">
        <v>-55410.32</v>
      </c>
      <c r="F103" s="196">
        <f t="shared" si="40"/>
        <v>-200257.21</v>
      </c>
      <c r="G103" s="189" t="s">
        <v>872</v>
      </c>
      <c r="H103" s="187" t="s">
        <v>249</v>
      </c>
      <c r="I103" s="191">
        <f>+I104+I107+I110</f>
        <v>181267.3</v>
      </c>
      <c r="J103" s="191">
        <f t="shared" ref="J103:K103" si="42">+J104+J107+J110</f>
        <v>181267.3</v>
      </c>
      <c r="K103" s="192">
        <f t="shared" si="42"/>
        <v>0</v>
      </c>
    </row>
    <row r="104" spans="2:11" x14ac:dyDescent="0.25">
      <c r="B104" s="193" t="s">
        <v>873</v>
      </c>
      <c r="C104" s="194" t="s">
        <v>250</v>
      </c>
      <c r="D104" s="195">
        <v>0</v>
      </c>
      <c r="E104" s="195">
        <v>0</v>
      </c>
      <c r="F104" s="196">
        <f t="shared" si="40"/>
        <v>0</v>
      </c>
      <c r="G104" s="189" t="s">
        <v>874</v>
      </c>
      <c r="H104" s="187" t="s">
        <v>30</v>
      </c>
      <c r="I104" s="191">
        <f>+I105</f>
        <v>181267.3</v>
      </c>
      <c r="J104" s="191">
        <f t="shared" ref="J104:K104" si="43">+J105</f>
        <v>181267.3</v>
      </c>
      <c r="K104" s="192">
        <f t="shared" si="43"/>
        <v>0</v>
      </c>
    </row>
    <row r="105" spans="2:11" x14ac:dyDescent="0.25">
      <c r="B105" s="193" t="s">
        <v>875</v>
      </c>
      <c r="C105" s="194" t="s">
        <v>251</v>
      </c>
      <c r="D105" s="195">
        <v>0</v>
      </c>
      <c r="E105" s="195">
        <v>0</v>
      </c>
      <c r="F105" s="196">
        <f t="shared" si="40"/>
        <v>0</v>
      </c>
      <c r="G105" s="197" t="s">
        <v>876</v>
      </c>
      <c r="H105" s="194" t="s">
        <v>30</v>
      </c>
      <c r="I105" s="195">
        <v>181267.3</v>
      </c>
      <c r="J105" s="195">
        <v>181267.3</v>
      </c>
      <c r="K105" s="198">
        <f>+I105-J105</f>
        <v>0</v>
      </c>
    </row>
    <row r="106" spans="2:11" x14ac:dyDescent="0.25">
      <c r="B106" s="193"/>
      <c r="C106" s="194"/>
      <c r="D106" s="196"/>
      <c r="E106" s="196"/>
      <c r="F106" s="196"/>
      <c r="G106" s="197"/>
      <c r="H106" s="194"/>
      <c r="I106" s="196"/>
      <c r="J106" s="196"/>
      <c r="K106" s="198"/>
    </row>
    <row r="107" spans="2:11" x14ac:dyDescent="0.25">
      <c r="B107" s="186" t="s">
        <v>877</v>
      </c>
      <c r="C107" s="187" t="s">
        <v>70</v>
      </c>
      <c r="D107" s="191">
        <f>SUM(D108:D113)</f>
        <v>0</v>
      </c>
      <c r="E107" s="191">
        <f>SUM(E108:E113)</f>
        <v>0</v>
      </c>
      <c r="F107" s="191">
        <f>SUM(F108:F113)</f>
        <v>0</v>
      </c>
      <c r="G107" s="189" t="s">
        <v>878</v>
      </c>
      <c r="H107" s="187" t="s">
        <v>252</v>
      </c>
      <c r="I107" s="191">
        <f>+I108</f>
        <v>0</v>
      </c>
      <c r="J107" s="191">
        <f t="shared" ref="J107:K107" si="44">+J108</f>
        <v>0</v>
      </c>
      <c r="K107" s="192">
        <f t="shared" si="44"/>
        <v>0</v>
      </c>
    </row>
    <row r="108" spans="2:11" x14ac:dyDescent="0.25">
      <c r="B108" s="193" t="s">
        <v>879</v>
      </c>
      <c r="C108" s="194" t="s">
        <v>253</v>
      </c>
      <c r="D108" s="195">
        <v>0</v>
      </c>
      <c r="E108" s="195">
        <v>0</v>
      </c>
      <c r="F108" s="196">
        <f>+D108-E108</f>
        <v>0</v>
      </c>
      <c r="G108" s="197" t="s">
        <v>880</v>
      </c>
      <c r="H108" s="194" t="s">
        <v>252</v>
      </c>
      <c r="I108" s="195">
        <v>0</v>
      </c>
      <c r="J108" s="195">
        <v>0</v>
      </c>
      <c r="K108" s="198">
        <f>+I108-J108</f>
        <v>0</v>
      </c>
    </row>
    <row r="109" spans="2:11" x14ac:dyDescent="0.25">
      <c r="B109" s="193" t="s">
        <v>881</v>
      </c>
      <c r="C109" s="194" t="s">
        <v>254</v>
      </c>
      <c r="D109" s="195">
        <v>0</v>
      </c>
      <c r="E109" s="195">
        <v>0</v>
      </c>
      <c r="F109" s="196">
        <f t="shared" ref="F109:F113" si="45">+D109-E109</f>
        <v>0</v>
      </c>
      <c r="G109" s="209"/>
      <c r="H109" s="194"/>
      <c r="I109" s="196"/>
      <c r="J109" s="196"/>
      <c r="K109" s="198"/>
    </row>
    <row r="110" spans="2:11" x14ac:dyDescent="0.25">
      <c r="B110" s="193" t="s">
        <v>882</v>
      </c>
      <c r="C110" s="194" t="s">
        <v>255</v>
      </c>
      <c r="D110" s="195">
        <v>0</v>
      </c>
      <c r="E110" s="195">
        <v>0</v>
      </c>
      <c r="F110" s="196">
        <f t="shared" si="45"/>
        <v>0</v>
      </c>
      <c r="G110" s="189" t="s">
        <v>883</v>
      </c>
      <c r="H110" s="187" t="s">
        <v>256</v>
      </c>
      <c r="I110" s="191">
        <f>+I111</f>
        <v>0</v>
      </c>
      <c r="J110" s="191">
        <f t="shared" ref="J110:K110" si="46">+J111</f>
        <v>0</v>
      </c>
      <c r="K110" s="192">
        <f t="shared" si="46"/>
        <v>0</v>
      </c>
    </row>
    <row r="111" spans="2:11" x14ac:dyDescent="0.25">
      <c r="B111" s="193" t="s">
        <v>884</v>
      </c>
      <c r="C111" s="194" t="s">
        <v>257</v>
      </c>
      <c r="D111" s="195">
        <v>0</v>
      </c>
      <c r="E111" s="195">
        <v>0</v>
      </c>
      <c r="F111" s="196">
        <f t="shared" si="45"/>
        <v>0</v>
      </c>
      <c r="G111" s="197" t="s">
        <v>885</v>
      </c>
      <c r="H111" s="194" t="s">
        <v>256</v>
      </c>
      <c r="I111" s="195">
        <v>0</v>
      </c>
      <c r="J111" s="195">
        <v>0</v>
      </c>
      <c r="K111" s="198">
        <f>+I111-J111</f>
        <v>0</v>
      </c>
    </row>
    <row r="112" spans="2:11" x14ac:dyDescent="0.25">
      <c r="B112" s="193" t="s">
        <v>886</v>
      </c>
      <c r="C112" s="194" t="s">
        <v>258</v>
      </c>
      <c r="D112" s="195">
        <v>0</v>
      </c>
      <c r="E112" s="195">
        <v>0</v>
      </c>
      <c r="F112" s="196">
        <f t="shared" si="45"/>
        <v>0</v>
      </c>
      <c r="G112" s="209"/>
      <c r="H112" s="194"/>
      <c r="I112" s="196"/>
      <c r="J112" s="196"/>
      <c r="K112" s="198"/>
    </row>
    <row r="113" spans="2:11" x14ac:dyDescent="0.25">
      <c r="B113" s="202" t="s">
        <v>887</v>
      </c>
      <c r="C113" s="194" t="s">
        <v>259</v>
      </c>
      <c r="D113" s="195">
        <v>0</v>
      </c>
      <c r="E113" s="195">
        <v>0</v>
      </c>
      <c r="F113" s="196">
        <f t="shared" si="45"/>
        <v>0</v>
      </c>
      <c r="G113" s="189" t="s">
        <v>888</v>
      </c>
      <c r="H113" s="187" t="s">
        <v>260</v>
      </c>
      <c r="I113" s="191">
        <f>+I114+I116+I119+I125+I130</f>
        <v>-977771.32000000007</v>
      </c>
      <c r="J113" s="191">
        <f t="shared" ref="J113:K113" si="47">+J114+J116+J119+J125+J130</f>
        <v>-2044325.29</v>
      </c>
      <c r="K113" s="192">
        <f t="shared" si="47"/>
        <v>1066553.97</v>
      </c>
    </row>
    <row r="114" spans="2:11" ht="21.75" customHeight="1" x14ac:dyDescent="0.25">
      <c r="B114" s="202"/>
      <c r="C114" s="194"/>
      <c r="D114" s="196"/>
      <c r="E114" s="196"/>
      <c r="F114" s="196"/>
      <c r="G114" s="189" t="s">
        <v>889</v>
      </c>
      <c r="H114" s="187" t="s">
        <v>261</v>
      </c>
      <c r="I114" s="191">
        <f>+I115</f>
        <v>1056553.97</v>
      </c>
      <c r="J114" s="191">
        <f t="shared" ref="J114:K114" si="48">+J115</f>
        <v>-114295.55</v>
      </c>
      <c r="K114" s="192">
        <f t="shared" si="48"/>
        <v>1170849.52</v>
      </c>
    </row>
    <row r="115" spans="2:11" ht="21.75" customHeight="1" x14ac:dyDescent="0.25">
      <c r="B115" s="201" t="s">
        <v>890</v>
      </c>
      <c r="C115" s="187" t="s">
        <v>71</v>
      </c>
      <c r="D115" s="191">
        <f>SUM(D116:D120)</f>
        <v>0</v>
      </c>
      <c r="E115" s="191">
        <f>SUM(E116:E120)</f>
        <v>0</v>
      </c>
      <c r="F115" s="191">
        <f>SUM(F116:F120)</f>
        <v>0</v>
      </c>
      <c r="G115" s="197" t="s">
        <v>891</v>
      </c>
      <c r="H115" s="194" t="s">
        <v>261</v>
      </c>
      <c r="I115" s="195">
        <v>1056553.97</v>
      </c>
      <c r="J115" s="195">
        <v>-114295.55</v>
      </c>
      <c r="K115" s="198">
        <f>+I115-J115</f>
        <v>1170849.52</v>
      </c>
    </row>
    <row r="116" spans="2:11" ht="24.75" customHeight="1" x14ac:dyDescent="0.25">
      <c r="B116" s="202" t="s">
        <v>892</v>
      </c>
      <c r="C116" s="199" t="s">
        <v>262</v>
      </c>
      <c r="D116" s="195">
        <v>0</v>
      </c>
      <c r="E116" s="195">
        <v>0</v>
      </c>
      <c r="F116" s="196">
        <f>+D116-E116</f>
        <v>0</v>
      </c>
      <c r="G116" s="189" t="s">
        <v>893</v>
      </c>
      <c r="H116" s="187" t="s">
        <v>263</v>
      </c>
      <c r="I116" s="191">
        <f>+I117</f>
        <v>-2034325.29</v>
      </c>
      <c r="J116" s="191">
        <f t="shared" ref="J116:K116" si="49">+J117</f>
        <v>-1930029.74</v>
      </c>
      <c r="K116" s="192">
        <f t="shared" si="49"/>
        <v>-104295.55000000005</v>
      </c>
    </row>
    <row r="117" spans="2:11" ht="24" customHeight="1" x14ac:dyDescent="0.25">
      <c r="B117" s="202" t="s">
        <v>894</v>
      </c>
      <c r="C117" s="199" t="s">
        <v>264</v>
      </c>
      <c r="D117" s="195">
        <v>0</v>
      </c>
      <c r="E117" s="195">
        <v>0</v>
      </c>
      <c r="F117" s="196">
        <f t="shared" ref="F117:F120" si="50">+D117-E117</f>
        <v>0</v>
      </c>
      <c r="G117" s="197" t="s">
        <v>895</v>
      </c>
      <c r="H117" s="194" t="s">
        <v>263</v>
      </c>
      <c r="I117" s="195">
        <v>-2034325.29</v>
      </c>
      <c r="J117" s="195">
        <v>-1930029.74</v>
      </c>
      <c r="K117" s="198">
        <f>+I117-J117</f>
        <v>-104295.55000000005</v>
      </c>
    </row>
    <row r="118" spans="2:11" ht="24" customHeight="1" x14ac:dyDescent="0.25">
      <c r="B118" s="202" t="s">
        <v>896</v>
      </c>
      <c r="C118" s="199" t="s">
        <v>265</v>
      </c>
      <c r="D118" s="195">
        <v>0</v>
      </c>
      <c r="E118" s="195">
        <v>0</v>
      </c>
      <c r="F118" s="196">
        <f t="shared" si="50"/>
        <v>0</v>
      </c>
      <c r="G118" s="197"/>
      <c r="H118" s="194"/>
      <c r="I118" s="196"/>
      <c r="J118" s="196"/>
      <c r="K118" s="198"/>
    </row>
    <row r="119" spans="2:11" ht="24.75" customHeight="1" x14ac:dyDescent="0.25">
      <c r="B119" s="202" t="s">
        <v>897</v>
      </c>
      <c r="C119" s="199" t="s">
        <v>266</v>
      </c>
      <c r="D119" s="195">
        <v>0</v>
      </c>
      <c r="E119" s="195">
        <v>0</v>
      </c>
      <c r="F119" s="196">
        <f t="shared" si="50"/>
        <v>0</v>
      </c>
      <c r="G119" s="189" t="s">
        <v>898</v>
      </c>
      <c r="H119" s="216" t="s">
        <v>267</v>
      </c>
      <c r="I119" s="191">
        <f>SUM(I120:I123)</f>
        <v>0</v>
      </c>
      <c r="J119" s="191">
        <f t="shared" ref="J119:K119" si="51">SUM(J120:J123)</f>
        <v>0</v>
      </c>
      <c r="K119" s="192">
        <f t="shared" si="51"/>
        <v>0</v>
      </c>
    </row>
    <row r="120" spans="2:11" ht="20.25" customHeight="1" x14ac:dyDescent="0.25">
      <c r="B120" s="202" t="s">
        <v>899</v>
      </c>
      <c r="C120" s="194" t="s">
        <v>268</v>
      </c>
      <c r="D120" s="195">
        <v>0</v>
      </c>
      <c r="E120" s="195">
        <v>0</v>
      </c>
      <c r="F120" s="196">
        <f t="shared" si="50"/>
        <v>0</v>
      </c>
      <c r="G120" s="197" t="s">
        <v>900</v>
      </c>
      <c r="H120" s="194" t="s">
        <v>269</v>
      </c>
      <c r="I120" s="195">
        <v>0</v>
      </c>
      <c r="J120" s="195">
        <v>0</v>
      </c>
      <c r="K120" s="198">
        <f>+I120-J120</f>
        <v>0</v>
      </c>
    </row>
    <row r="121" spans="2:11" x14ac:dyDescent="0.25">
      <c r="B121" s="202"/>
      <c r="C121" s="194"/>
      <c r="D121" s="196"/>
      <c r="E121" s="196"/>
      <c r="F121" s="196"/>
      <c r="G121" s="197" t="s">
        <v>901</v>
      </c>
      <c r="H121" s="194" t="s">
        <v>270</v>
      </c>
      <c r="I121" s="195">
        <v>0</v>
      </c>
      <c r="J121" s="195">
        <v>0</v>
      </c>
      <c r="K121" s="198">
        <f t="shared" ref="K121:K123" si="52">+I121-J121</f>
        <v>0</v>
      </c>
    </row>
    <row r="122" spans="2:11" x14ac:dyDescent="0.25">
      <c r="B122" s="186" t="s">
        <v>902</v>
      </c>
      <c r="C122" s="187" t="s">
        <v>72</v>
      </c>
      <c r="D122" s="191">
        <f>SUM(D123:D125)</f>
        <v>0</v>
      </c>
      <c r="E122" s="191">
        <f>SUM(E123:E125)</f>
        <v>0</v>
      </c>
      <c r="F122" s="191">
        <f>SUM(F123:F125)</f>
        <v>0</v>
      </c>
      <c r="G122" s="197" t="s">
        <v>903</v>
      </c>
      <c r="H122" s="194" t="s">
        <v>271</v>
      </c>
      <c r="I122" s="195">
        <v>0</v>
      </c>
      <c r="J122" s="195">
        <v>0</v>
      </c>
      <c r="K122" s="198">
        <f t="shared" si="52"/>
        <v>0</v>
      </c>
    </row>
    <row r="123" spans="2:11" x14ac:dyDescent="0.25">
      <c r="B123" s="202" t="s">
        <v>904</v>
      </c>
      <c r="C123" s="194" t="s">
        <v>272</v>
      </c>
      <c r="D123" s="195">
        <v>0</v>
      </c>
      <c r="E123" s="195">
        <v>0</v>
      </c>
      <c r="F123" s="196">
        <f>+D123-E123</f>
        <v>0</v>
      </c>
      <c r="G123" s="197" t="s">
        <v>905</v>
      </c>
      <c r="H123" s="194" t="s">
        <v>273</v>
      </c>
      <c r="I123" s="195">
        <v>0</v>
      </c>
      <c r="J123" s="195">
        <v>0</v>
      </c>
      <c r="K123" s="198">
        <f t="shared" si="52"/>
        <v>0</v>
      </c>
    </row>
    <row r="124" spans="2:11" x14ac:dyDescent="0.25">
      <c r="B124" s="202" t="s">
        <v>906</v>
      </c>
      <c r="C124" s="194" t="s">
        <v>274</v>
      </c>
      <c r="D124" s="195">
        <v>0</v>
      </c>
      <c r="E124" s="195">
        <v>0</v>
      </c>
      <c r="F124" s="196">
        <f t="shared" ref="F124:F125" si="53">+D124-E124</f>
        <v>0</v>
      </c>
      <c r="G124" s="197"/>
      <c r="H124" s="194"/>
      <c r="I124" s="196"/>
      <c r="J124" s="196"/>
      <c r="K124" s="198"/>
    </row>
    <row r="125" spans="2:11" x14ac:dyDescent="0.25">
      <c r="B125" s="202" t="s">
        <v>907</v>
      </c>
      <c r="C125" s="194" t="s">
        <v>275</v>
      </c>
      <c r="D125" s="195">
        <v>0</v>
      </c>
      <c r="E125" s="195">
        <v>0</v>
      </c>
      <c r="F125" s="196">
        <f t="shared" si="53"/>
        <v>0</v>
      </c>
      <c r="G125" s="189" t="s">
        <v>908</v>
      </c>
      <c r="H125" s="187" t="s">
        <v>276</v>
      </c>
      <c r="I125" s="191">
        <f>SUM(I126:I128)</f>
        <v>0</v>
      </c>
      <c r="J125" s="191">
        <f t="shared" ref="J125:K125" si="54">SUM(J126:J128)</f>
        <v>0</v>
      </c>
      <c r="K125" s="192">
        <f t="shared" si="54"/>
        <v>0</v>
      </c>
    </row>
    <row r="126" spans="2:11" x14ac:dyDescent="0.25">
      <c r="B126" s="217"/>
      <c r="C126" s="32"/>
      <c r="D126" s="196"/>
      <c r="E126" s="196"/>
      <c r="F126" s="196"/>
      <c r="G126" s="197" t="s">
        <v>909</v>
      </c>
      <c r="H126" s="194" t="s">
        <v>277</v>
      </c>
      <c r="I126" s="195">
        <v>0</v>
      </c>
      <c r="J126" s="195">
        <v>0</v>
      </c>
      <c r="K126" s="198">
        <f>+I126-J126</f>
        <v>0</v>
      </c>
    </row>
    <row r="127" spans="2:11" x14ac:dyDescent="0.25">
      <c r="B127" s="217"/>
      <c r="C127" s="32"/>
      <c r="D127" s="196"/>
      <c r="E127" s="196"/>
      <c r="F127" s="196"/>
      <c r="G127" s="197" t="s">
        <v>910</v>
      </c>
      <c r="H127" s="194" t="s">
        <v>278</v>
      </c>
      <c r="I127" s="195">
        <v>0</v>
      </c>
      <c r="J127" s="195">
        <v>0</v>
      </c>
      <c r="K127" s="198">
        <f t="shared" ref="K127:K128" si="55">+I127-J127</f>
        <v>0</v>
      </c>
    </row>
    <row r="128" spans="2:11" x14ac:dyDescent="0.25">
      <c r="B128" s="217"/>
      <c r="C128" s="32"/>
      <c r="D128" s="196"/>
      <c r="E128" s="196"/>
      <c r="F128" s="196"/>
      <c r="G128" s="197" t="s">
        <v>911</v>
      </c>
      <c r="H128" s="194" t="s">
        <v>279</v>
      </c>
      <c r="I128" s="195">
        <v>0</v>
      </c>
      <c r="J128" s="195">
        <v>0</v>
      </c>
      <c r="K128" s="198">
        <f t="shared" si="55"/>
        <v>0</v>
      </c>
    </row>
    <row r="129" spans="2:11" x14ac:dyDescent="0.25">
      <c r="B129" s="217"/>
      <c r="C129" s="218" t="s">
        <v>280</v>
      </c>
      <c r="D129" s="206">
        <f>+D60+D66+D73+D82+D93+D100+D107+D115+D122</f>
        <v>1842812.11</v>
      </c>
      <c r="E129" s="206">
        <f t="shared" ref="E129:F129" si="56">+E60+E66+E73+E82+E93+E100+E107+E115+E122</f>
        <v>552997.68000000005</v>
      </c>
      <c r="F129" s="206">
        <f t="shared" si="56"/>
        <v>1289814.4300000002</v>
      </c>
      <c r="G129" s="197"/>
      <c r="H129" s="194"/>
      <c r="I129" s="196"/>
      <c r="J129" s="196"/>
      <c r="K129" s="198"/>
    </row>
    <row r="130" spans="2:11" x14ac:dyDescent="0.25">
      <c r="B130" s="217"/>
      <c r="C130" s="32"/>
      <c r="D130" s="196"/>
      <c r="E130" s="196"/>
      <c r="F130" s="196"/>
      <c r="G130" s="189" t="s">
        <v>912</v>
      </c>
      <c r="H130" s="187" t="s">
        <v>281</v>
      </c>
      <c r="I130" s="191">
        <f>SUM(I131:I132)</f>
        <v>0</v>
      </c>
      <c r="J130" s="191">
        <f t="shared" ref="J130:K130" si="57">SUM(J131:J132)</f>
        <v>0</v>
      </c>
      <c r="K130" s="192">
        <f t="shared" si="57"/>
        <v>0</v>
      </c>
    </row>
    <row r="131" spans="2:11" x14ac:dyDescent="0.25">
      <c r="B131" s="217"/>
      <c r="C131" s="32"/>
      <c r="D131" s="196"/>
      <c r="E131" s="196"/>
      <c r="F131" s="196"/>
      <c r="G131" s="197" t="s">
        <v>913</v>
      </c>
      <c r="H131" s="194" t="s">
        <v>282</v>
      </c>
      <c r="I131" s="195">
        <v>0</v>
      </c>
      <c r="J131" s="195">
        <v>0</v>
      </c>
      <c r="K131" s="198">
        <f>+I131-J131</f>
        <v>0</v>
      </c>
    </row>
    <row r="132" spans="2:11" x14ac:dyDescent="0.25">
      <c r="B132" s="217"/>
      <c r="C132" s="32"/>
      <c r="D132" s="196"/>
      <c r="E132" s="196"/>
      <c r="F132" s="196"/>
      <c r="G132" s="197" t="s">
        <v>914</v>
      </c>
      <c r="H132" s="194" t="s">
        <v>283</v>
      </c>
      <c r="I132" s="195">
        <v>0</v>
      </c>
      <c r="J132" s="195">
        <v>0</v>
      </c>
      <c r="K132" s="198">
        <f>+I132-J132</f>
        <v>0</v>
      </c>
    </row>
    <row r="133" spans="2:11" x14ac:dyDescent="0.25">
      <c r="B133" s="217"/>
      <c r="C133" s="32"/>
      <c r="D133" s="196"/>
      <c r="E133" s="196"/>
      <c r="F133" s="196"/>
      <c r="G133" s="197"/>
      <c r="H133" s="194"/>
      <c r="I133" s="196"/>
      <c r="J133" s="196"/>
      <c r="K133" s="198"/>
    </row>
    <row r="134" spans="2:11" x14ac:dyDescent="0.25">
      <c r="B134" s="217"/>
      <c r="C134" s="32"/>
      <c r="D134" s="196"/>
      <c r="E134" s="196"/>
      <c r="F134" s="196"/>
      <c r="G134" s="189" t="s">
        <v>915</v>
      </c>
      <c r="H134" s="187" t="s">
        <v>284</v>
      </c>
      <c r="I134" s="191">
        <f>+I135+I137</f>
        <v>0</v>
      </c>
      <c r="J134" s="191">
        <f t="shared" ref="J134:K134" si="58">+J135+J137</f>
        <v>0</v>
      </c>
      <c r="K134" s="192">
        <f t="shared" si="58"/>
        <v>0</v>
      </c>
    </row>
    <row r="135" spans="2:11" x14ac:dyDescent="0.25">
      <c r="B135" s="217"/>
      <c r="C135" s="32"/>
      <c r="D135" s="196"/>
      <c r="E135" s="196"/>
      <c r="F135" s="196"/>
      <c r="G135" s="189" t="s">
        <v>916</v>
      </c>
      <c r="H135" s="187" t="s">
        <v>285</v>
      </c>
      <c r="I135" s="191">
        <f>+I136</f>
        <v>0</v>
      </c>
      <c r="J135" s="191">
        <f t="shared" ref="J135:K135" si="59">+J136</f>
        <v>0</v>
      </c>
      <c r="K135" s="192">
        <f t="shared" si="59"/>
        <v>0</v>
      </c>
    </row>
    <row r="136" spans="2:11" x14ac:dyDescent="0.25">
      <c r="B136" s="217"/>
      <c r="C136" s="32"/>
      <c r="D136" s="196"/>
      <c r="E136" s="196"/>
      <c r="F136" s="196"/>
      <c r="G136" s="197" t="s">
        <v>917</v>
      </c>
      <c r="H136" s="194" t="s">
        <v>285</v>
      </c>
      <c r="I136" s="195">
        <v>0</v>
      </c>
      <c r="J136" s="195">
        <v>0</v>
      </c>
      <c r="K136" s="198">
        <f>+I136-J136</f>
        <v>0</v>
      </c>
    </row>
    <row r="137" spans="2:11" x14ac:dyDescent="0.25">
      <c r="B137" s="217"/>
      <c r="C137" s="32"/>
      <c r="D137" s="196"/>
      <c r="E137" s="196"/>
      <c r="F137" s="196"/>
      <c r="G137" s="189" t="s">
        <v>918</v>
      </c>
      <c r="H137" s="187" t="s">
        <v>286</v>
      </c>
      <c r="I137" s="191">
        <f>+I138</f>
        <v>0</v>
      </c>
      <c r="J137" s="191">
        <f t="shared" ref="J137:K137" si="60">+J138</f>
        <v>0</v>
      </c>
      <c r="K137" s="192">
        <f t="shared" si="60"/>
        <v>0</v>
      </c>
    </row>
    <row r="138" spans="2:11" x14ac:dyDescent="0.25">
      <c r="B138" s="217"/>
      <c r="C138" s="32"/>
      <c r="D138" s="196"/>
      <c r="E138" s="196"/>
      <c r="F138" s="196"/>
      <c r="G138" s="197" t="s">
        <v>919</v>
      </c>
      <c r="H138" s="194" t="s">
        <v>286</v>
      </c>
      <c r="I138" s="195">
        <v>0</v>
      </c>
      <c r="J138" s="195">
        <v>0</v>
      </c>
      <c r="K138" s="198">
        <f>+I138-J138</f>
        <v>0</v>
      </c>
    </row>
    <row r="139" spans="2:11" x14ac:dyDescent="0.25">
      <c r="B139" s="217"/>
      <c r="C139" s="32"/>
      <c r="D139" s="196"/>
      <c r="E139" s="196"/>
      <c r="F139" s="196"/>
      <c r="G139" s="32"/>
      <c r="I139" s="196"/>
      <c r="J139" s="196"/>
      <c r="K139" s="198"/>
    </row>
    <row r="140" spans="2:11" x14ac:dyDescent="0.25">
      <c r="B140" s="217"/>
      <c r="C140" s="32"/>
      <c r="D140" s="196"/>
      <c r="E140" s="196"/>
      <c r="F140" s="196"/>
      <c r="G140" s="32"/>
      <c r="H140" s="219" t="s">
        <v>920</v>
      </c>
      <c r="I140" s="206">
        <f>+I102</f>
        <v>-796504.02</v>
      </c>
      <c r="J140" s="206">
        <f>+J102</f>
        <v>-1863057.99</v>
      </c>
      <c r="K140" s="212">
        <f>+K102</f>
        <v>1066553.97</v>
      </c>
    </row>
    <row r="141" spans="2:11" ht="6.75" customHeight="1" x14ac:dyDescent="0.25">
      <c r="B141" s="217"/>
      <c r="C141" s="32"/>
      <c r="D141" s="196"/>
      <c r="E141" s="196"/>
      <c r="F141" s="196"/>
      <c r="G141" s="32"/>
      <c r="I141" s="220"/>
      <c r="J141" s="220"/>
      <c r="K141" s="221"/>
    </row>
    <row r="142" spans="2:11" ht="6.75" customHeight="1" thickBot="1" x14ac:dyDescent="0.3">
      <c r="B142" s="217"/>
      <c r="C142" s="32"/>
      <c r="D142" s="196"/>
      <c r="E142" s="196"/>
      <c r="F142" s="196"/>
      <c r="G142" s="32"/>
      <c r="I142" s="196"/>
      <c r="J142" s="196"/>
      <c r="K142" s="198"/>
    </row>
    <row r="143" spans="2:11" ht="16.5" thickTop="1" thickBot="1" x14ac:dyDescent="0.3">
      <c r="B143" s="222"/>
      <c r="C143" s="223" t="s">
        <v>287</v>
      </c>
      <c r="D143" s="224">
        <f>+D57+D129</f>
        <v>2069674.4500000002</v>
      </c>
      <c r="E143" s="224">
        <f>+E57+E129</f>
        <v>799913.60000000009</v>
      </c>
      <c r="F143" s="224">
        <f>+D143-E143</f>
        <v>1269760.8500000001</v>
      </c>
      <c r="G143" s="225"/>
      <c r="H143" s="226" t="s">
        <v>288</v>
      </c>
      <c r="I143" s="224">
        <f>+I100+I140</f>
        <v>2069674.4499999997</v>
      </c>
      <c r="J143" s="224">
        <f>+J100+J140</f>
        <v>799913.59999999986</v>
      </c>
      <c r="K143" s="227">
        <f>+I143-J143</f>
        <v>1269760.8499999999</v>
      </c>
    </row>
    <row r="144" spans="2:11" ht="15.75" thickTop="1" x14ac:dyDescent="0.25">
      <c r="B144" s="228" t="s">
        <v>53</v>
      </c>
      <c r="C144" s="55"/>
      <c r="D144" s="55"/>
      <c r="E144" s="55"/>
      <c r="F144" s="55"/>
      <c r="G144" s="55"/>
      <c r="H144" s="55"/>
      <c r="I144" s="55"/>
      <c r="J144" s="55"/>
      <c r="K144" s="55"/>
    </row>
    <row r="145" spans="2:11" x14ac:dyDescent="0.25">
      <c r="B145" s="229" t="s">
        <v>921</v>
      </c>
      <c r="C145" s="230"/>
      <c r="D145" s="55"/>
      <c r="E145" s="55"/>
      <c r="F145" s="55"/>
      <c r="G145" s="55"/>
      <c r="H145" s="55"/>
      <c r="I145" s="55"/>
      <c r="J145" s="55"/>
      <c r="K145" s="55"/>
    </row>
    <row r="146" spans="2:11" x14ac:dyDescent="0.25">
      <c r="B146" s="229"/>
      <c r="C146" s="230"/>
      <c r="D146" s="55"/>
      <c r="E146" s="55"/>
      <c r="F146" s="55"/>
      <c r="G146" s="55"/>
      <c r="H146" s="55"/>
      <c r="I146" s="55"/>
      <c r="J146" s="55"/>
      <c r="K146" s="55"/>
    </row>
    <row r="147" spans="2:11" x14ac:dyDescent="0.25">
      <c r="B147" s="229"/>
      <c r="C147" s="230"/>
      <c r="D147" s="55"/>
      <c r="E147" s="55"/>
      <c r="F147" s="55"/>
      <c r="G147" s="55"/>
      <c r="H147" s="55"/>
      <c r="I147" s="55"/>
      <c r="J147" s="55"/>
      <c r="K147" s="55"/>
    </row>
    <row r="148" spans="2:11" x14ac:dyDescent="0.25">
      <c r="B148" s="229"/>
      <c r="C148" s="229"/>
      <c r="D148" s="55"/>
      <c r="E148" s="55"/>
      <c r="F148" s="55"/>
      <c r="G148" s="55"/>
      <c r="H148" s="55"/>
      <c r="I148" s="55"/>
      <c r="J148" s="55"/>
      <c r="K148" s="55"/>
    </row>
    <row r="149" spans="2:11" x14ac:dyDescent="0.25">
      <c r="B149" s="55"/>
      <c r="C149" s="55"/>
      <c r="D149" s="55"/>
      <c r="E149" s="55"/>
      <c r="F149" s="55"/>
      <c r="G149" s="55"/>
      <c r="H149" s="55"/>
      <c r="I149" s="55"/>
      <c r="J149" s="55"/>
      <c r="K149" s="55"/>
    </row>
    <row r="150" spans="2:11" x14ac:dyDescent="0.25">
      <c r="B150" s="55"/>
      <c r="C150" s="55"/>
      <c r="D150" s="55"/>
      <c r="E150" s="55"/>
      <c r="F150" s="55"/>
      <c r="G150" s="55"/>
      <c r="H150" s="55"/>
      <c r="I150" s="55"/>
      <c r="J150" s="55"/>
      <c r="K150" s="55"/>
    </row>
    <row r="151" spans="2:11" x14ac:dyDescent="0.25">
      <c r="B151" s="55"/>
      <c r="C151" s="55"/>
      <c r="D151" s="55"/>
      <c r="E151" s="55"/>
      <c r="F151" s="55"/>
      <c r="G151" s="55"/>
      <c r="H151" s="55"/>
      <c r="I151" s="55"/>
      <c r="J151" s="55"/>
      <c r="K151" s="55"/>
    </row>
    <row r="152" spans="2:11" x14ac:dyDescent="0.25">
      <c r="B152" s="55"/>
      <c r="C152" s="55"/>
      <c r="D152" s="55"/>
      <c r="E152" s="55"/>
      <c r="F152" s="55"/>
      <c r="G152" s="55"/>
      <c r="H152" s="55"/>
      <c r="I152" s="55"/>
      <c r="J152" s="55"/>
      <c r="K152" s="55"/>
    </row>
    <row r="153" spans="2:11" x14ac:dyDescent="0.25">
      <c r="B153" s="55"/>
      <c r="C153" s="55"/>
      <c r="D153" s="55"/>
      <c r="E153" s="55"/>
      <c r="F153" s="55"/>
      <c r="G153" s="55"/>
      <c r="H153" s="55"/>
      <c r="I153" s="55"/>
      <c r="J153" s="55"/>
      <c r="K153" s="55"/>
    </row>
    <row r="154" spans="2:11" x14ac:dyDescent="0.25">
      <c r="B154" s="55"/>
      <c r="C154" s="322"/>
      <c r="D154" s="322"/>
      <c r="E154" s="322"/>
      <c r="F154" s="322"/>
      <c r="G154" s="322"/>
      <c r="H154" s="322"/>
      <c r="I154" s="322"/>
      <c r="J154" s="55"/>
      <c r="K154" s="55"/>
    </row>
    <row r="155" spans="2:11" x14ac:dyDescent="0.25">
      <c r="B155" s="55"/>
      <c r="C155" s="322"/>
      <c r="D155" s="322"/>
      <c r="E155" s="322"/>
      <c r="F155" s="322"/>
      <c r="G155" s="322"/>
      <c r="H155" s="322"/>
      <c r="I155" s="322"/>
      <c r="J155" s="55"/>
      <c r="K155" s="55"/>
    </row>
    <row r="156" spans="2:11" x14ac:dyDescent="0.25">
      <c r="B156" s="55"/>
      <c r="C156" s="322"/>
      <c r="D156" s="322"/>
      <c r="E156" s="322"/>
      <c r="F156" s="322"/>
      <c r="G156" s="322"/>
      <c r="H156" s="322"/>
      <c r="I156" s="322"/>
      <c r="J156" s="55"/>
      <c r="K156" s="55"/>
    </row>
    <row r="157" spans="2:11" x14ac:dyDescent="0.25">
      <c r="B157" s="55"/>
      <c r="C157" s="322"/>
      <c r="D157" s="322"/>
      <c r="E157" s="322"/>
      <c r="F157" s="322"/>
      <c r="G157" s="322"/>
      <c r="H157" s="322"/>
      <c r="I157" s="322"/>
      <c r="J157" s="55"/>
      <c r="K157" s="55"/>
    </row>
    <row r="158" spans="2:11" ht="15" customHeight="1" x14ac:dyDescent="0.25">
      <c r="B158" s="55"/>
      <c r="C158" s="634"/>
      <c r="D158" s="322"/>
      <c r="E158" s="322"/>
      <c r="F158" s="322"/>
      <c r="G158" s="322"/>
      <c r="H158" s="634"/>
      <c r="I158" s="322"/>
      <c r="J158" s="55"/>
      <c r="K158" s="55"/>
    </row>
    <row r="159" spans="2:11" x14ac:dyDescent="0.25">
      <c r="B159" s="55"/>
      <c r="C159" s="634"/>
      <c r="D159" s="322"/>
      <c r="E159" s="322"/>
      <c r="F159" s="322"/>
      <c r="G159" s="322"/>
      <c r="H159" s="634"/>
      <c r="I159" s="322"/>
      <c r="J159" s="55"/>
      <c r="K159" s="55"/>
    </row>
    <row r="160" spans="2:11" x14ac:dyDescent="0.25">
      <c r="B160" s="55"/>
      <c r="C160" s="634"/>
      <c r="D160" s="322"/>
      <c r="E160" s="322"/>
      <c r="F160" s="322"/>
      <c r="G160" s="322"/>
      <c r="H160" s="634"/>
      <c r="I160" s="322"/>
      <c r="J160" s="55"/>
      <c r="K160" s="55"/>
    </row>
    <row r="161" spans="3:9" x14ac:dyDescent="0.25">
      <c r="C161" s="634"/>
      <c r="D161" s="31"/>
      <c r="E161" s="31"/>
      <c r="F161" s="31"/>
      <c r="G161" s="31"/>
      <c r="H161" s="634"/>
      <c r="I161" s="31"/>
    </row>
  </sheetData>
  <customSheetViews>
    <customSheetView guid="{05A24B3F-0046-4A93-964B-C8E884CA78A3}" showGridLines="0" fitToPage="1" hiddenRows="1">
      <selection activeCell="D70" sqref="D70"/>
      <pageMargins left="0.70866141732283472" right="0.70866141732283472" top="0.74803149606299213" bottom="0.74803149606299213" header="0.31496062992125984" footer="0.31496062992125984"/>
      <pageSetup scale="48" fitToHeight="3" orientation="landscape" r:id="rId1"/>
    </customSheetView>
    <customSheetView guid="{AB7C7113-F865-4779-9FA4-3A0AD2C9E93A}" scale="130" showGridLines="0" fitToPage="1" hiddenRows="1" topLeftCell="D124">
      <selection activeCell="C143" sqref="C143"/>
      <pageMargins left="0.70866141732283472" right="0.70866141732283472" top="0.74803149606299213" bottom="0.74803149606299213" header="0.31496062992125984" footer="0.31496062992125984"/>
      <pageSetup scale="48" fitToHeight="3" orientation="landscape" r:id="rId2"/>
    </customSheetView>
  </customSheetViews>
  <mergeCells count="13">
    <mergeCell ref="C158:C161"/>
    <mergeCell ref="H158:H161"/>
    <mergeCell ref="K6:K7"/>
    <mergeCell ref="B2:K2"/>
    <mergeCell ref="C3:E3"/>
    <mergeCell ref="F3:G3"/>
    <mergeCell ref="B6:B7"/>
    <mergeCell ref="C6:C7"/>
    <mergeCell ref="D6:E6"/>
    <mergeCell ref="F6:F7"/>
    <mergeCell ref="G6:G7"/>
    <mergeCell ref="H6:H7"/>
    <mergeCell ref="I6:J6"/>
  </mergeCells>
  <pageMargins left="0.25" right="0.25" top="0.75" bottom="0.75" header="0.3" footer="0.3"/>
  <pageSetup paperSize="5" scale="63" fitToHeight="3"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AA22-2A74-4628-8D3B-098165C5FD5B}">
  <dimension ref="A1:A108"/>
  <sheetViews>
    <sheetView tabSelected="1" view="pageBreakPreview" topLeftCell="A27" zoomScale="110" zoomScaleNormal="100" zoomScaleSheetLayoutView="110" workbookViewId="0">
      <selection activeCell="A107" sqref="A107"/>
    </sheetView>
  </sheetViews>
  <sheetFormatPr baseColWidth="10" defaultRowHeight="15" x14ac:dyDescent="0.25"/>
  <cols>
    <col min="1" max="1" width="153.28515625" bestFit="1" customWidth="1"/>
  </cols>
  <sheetData>
    <row r="1" spans="1:1" ht="30" customHeight="1" thickTop="1" x14ac:dyDescent="0.35">
      <c r="A1" s="855" t="s">
        <v>1082</v>
      </c>
    </row>
    <row r="2" spans="1:1" ht="16.5" x14ac:dyDescent="0.25">
      <c r="A2" s="147" t="s">
        <v>84</v>
      </c>
    </row>
    <row r="3" spans="1:1" ht="21.75" customHeight="1" thickBot="1" x14ac:dyDescent="0.3">
      <c r="A3" s="856" t="s">
        <v>1061</v>
      </c>
    </row>
    <row r="4" spans="1:1" ht="6.75" customHeight="1" thickTop="1" thickBot="1" x14ac:dyDescent="0.3">
      <c r="A4" s="9"/>
    </row>
    <row r="5" spans="1:1" ht="16.5" thickTop="1" thickBot="1" x14ac:dyDescent="0.3">
      <c r="A5" s="10" t="s">
        <v>85</v>
      </c>
    </row>
    <row r="6" spans="1:1" ht="15.75" thickTop="1" x14ac:dyDescent="0.25">
      <c r="A6" s="12" t="s">
        <v>86</v>
      </c>
    </row>
    <row r="7" spans="1:1" x14ac:dyDescent="0.25">
      <c r="A7" s="13" t="s">
        <v>87</v>
      </c>
    </row>
    <row r="8" spans="1:1" ht="22.5" customHeight="1" x14ac:dyDescent="0.25">
      <c r="A8" s="853" t="s">
        <v>1070</v>
      </c>
    </row>
    <row r="9" spans="1:1" x14ac:dyDescent="0.25">
      <c r="A9" s="14" t="s">
        <v>1071</v>
      </c>
    </row>
    <row r="10" spans="1:1" x14ac:dyDescent="0.25">
      <c r="A10" s="14" t="s">
        <v>1072</v>
      </c>
    </row>
    <row r="11" spans="1:1" x14ac:dyDescent="0.25">
      <c r="A11" s="14" t="s">
        <v>1086</v>
      </c>
    </row>
    <row r="12" spans="1:1" ht="39.75" x14ac:dyDescent="0.25">
      <c r="A12" s="853" t="s">
        <v>1074</v>
      </c>
    </row>
    <row r="13" spans="1:1" x14ac:dyDescent="0.25">
      <c r="A13" s="14" t="s">
        <v>1075</v>
      </c>
    </row>
    <row r="14" spans="1:1" x14ac:dyDescent="0.25">
      <c r="A14" s="14" t="s">
        <v>1076</v>
      </c>
    </row>
    <row r="15" spans="1:1" x14ac:dyDescent="0.25">
      <c r="A15" s="15" t="s">
        <v>1077</v>
      </c>
    </row>
    <row r="16" spans="1:1" x14ac:dyDescent="0.25">
      <c r="A16" s="15" t="s">
        <v>88</v>
      </c>
    </row>
    <row r="17" spans="1:1" ht="42.75" x14ac:dyDescent="0.25">
      <c r="A17" s="853" t="s">
        <v>1073</v>
      </c>
    </row>
    <row r="18" spans="1:1" ht="28.5" x14ac:dyDescent="0.25">
      <c r="A18" s="16" t="s">
        <v>1079</v>
      </c>
    </row>
    <row r="19" spans="1:1" x14ac:dyDescent="0.25">
      <c r="A19" s="17" t="s">
        <v>1081</v>
      </c>
    </row>
    <row r="20" spans="1:1" x14ac:dyDescent="0.25">
      <c r="A20" s="14" t="s">
        <v>1080</v>
      </c>
    </row>
    <row r="21" spans="1:1" x14ac:dyDescent="0.25">
      <c r="A21" s="15" t="s">
        <v>89</v>
      </c>
    </row>
    <row r="22" spans="1:1" x14ac:dyDescent="0.25">
      <c r="A22" s="15" t="s">
        <v>90</v>
      </c>
    </row>
    <row r="23" spans="1:1" ht="42.75" x14ac:dyDescent="0.25">
      <c r="A23" s="854" t="s">
        <v>1078</v>
      </c>
    </row>
    <row r="24" spans="1:1" x14ac:dyDescent="0.25">
      <c r="A24" s="19" t="s">
        <v>53</v>
      </c>
    </row>
    <row r="25" spans="1:1" x14ac:dyDescent="0.25">
      <c r="A25" s="8"/>
    </row>
    <row r="35" spans="1:1" ht="15.75" thickBot="1" x14ac:dyDescent="0.3"/>
    <row r="36" spans="1:1" ht="17.25" thickTop="1" x14ac:dyDescent="0.35">
      <c r="A36" s="855" t="s">
        <v>1082</v>
      </c>
    </row>
    <row r="37" spans="1:1" ht="16.5" x14ac:dyDescent="0.25">
      <c r="A37" s="147" t="s">
        <v>84</v>
      </c>
    </row>
    <row r="38" spans="1:1" ht="32.25" customHeight="1" thickBot="1" x14ac:dyDescent="0.3">
      <c r="A38" s="856" t="s">
        <v>1061</v>
      </c>
    </row>
    <row r="39" spans="1:1" ht="19.5" thickTop="1" thickBot="1" x14ac:dyDescent="0.3">
      <c r="A39" s="9"/>
    </row>
    <row r="40" spans="1:1" ht="16.5" thickTop="1" thickBot="1" x14ac:dyDescent="0.3">
      <c r="A40" s="10" t="s">
        <v>91</v>
      </c>
    </row>
    <row r="41" spans="1:1" ht="16.5" thickTop="1" thickBot="1" x14ac:dyDescent="0.3">
      <c r="A41" s="11"/>
    </row>
    <row r="42" spans="1:1" ht="15.75" thickTop="1" x14ac:dyDescent="0.25">
      <c r="A42" s="12" t="s">
        <v>92</v>
      </c>
    </row>
    <row r="43" spans="1:1" x14ac:dyDescent="0.25">
      <c r="A43" s="13" t="s">
        <v>93</v>
      </c>
    </row>
    <row r="44" spans="1:1" x14ac:dyDescent="0.25">
      <c r="A44" s="14" t="s">
        <v>94</v>
      </c>
    </row>
    <row r="45" spans="1:1" x14ac:dyDescent="0.25">
      <c r="A45" s="14" t="s">
        <v>95</v>
      </c>
    </row>
    <row r="46" spans="1:1" x14ac:dyDescent="0.25">
      <c r="A46" s="14" t="s">
        <v>96</v>
      </c>
    </row>
    <row r="47" spans="1:1" x14ac:dyDescent="0.25">
      <c r="A47" s="14" t="s">
        <v>97</v>
      </c>
    </row>
    <row r="48" spans="1:1" x14ac:dyDescent="0.25">
      <c r="A48" s="14" t="s">
        <v>98</v>
      </c>
    </row>
    <row r="49" spans="1:1" ht="28.5" x14ac:dyDescent="0.25">
      <c r="A49" s="853" t="s">
        <v>1087</v>
      </c>
    </row>
    <row r="50" spans="1:1" x14ac:dyDescent="0.25">
      <c r="A50" s="15" t="s">
        <v>99</v>
      </c>
    </row>
    <row r="51" spans="1:1" ht="42.75" x14ac:dyDescent="0.25">
      <c r="A51" s="853" t="s">
        <v>1084</v>
      </c>
    </row>
    <row r="52" spans="1:1" ht="57" x14ac:dyDescent="0.25">
      <c r="A52" s="853" t="s">
        <v>1083</v>
      </c>
    </row>
    <row r="53" spans="1:1" ht="15.75" thickBot="1" x14ac:dyDescent="0.3">
      <c r="A53" s="18"/>
    </row>
    <row r="54" spans="1:1" ht="15.75" thickTop="1" x14ac:dyDescent="0.25">
      <c r="A54" s="8"/>
    </row>
    <row r="55" spans="1:1" x14ac:dyDescent="0.25">
      <c r="A55" s="19" t="s">
        <v>53</v>
      </c>
    </row>
    <row r="72" spans="1:1" ht="15.75" thickBot="1" x14ac:dyDescent="0.3"/>
    <row r="73" spans="1:1" ht="17.25" thickTop="1" x14ac:dyDescent="0.35">
      <c r="A73" s="855" t="s">
        <v>1082</v>
      </c>
    </row>
    <row r="74" spans="1:1" ht="16.5" x14ac:dyDescent="0.25">
      <c r="A74" s="147" t="s">
        <v>84</v>
      </c>
    </row>
    <row r="75" spans="1:1" ht="38.25" customHeight="1" thickBot="1" x14ac:dyDescent="0.3">
      <c r="A75" s="856" t="s">
        <v>1061</v>
      </c>
    </row>
    <row r="76" spans="1:1" ht="19.5" thickTop="1" thickBot="1" x14ac:dyDescent="0.3">
      <c r="A76" s="9"/>
    </row>
    <row r="77" spans="1:1" ht="16.5" thickTop="1" thickBot="1" x14ac:dyDescent="0.3">
      <c r="A77" s="10" t="s">
        <v>100</v>
      </c>
    </row>
    <row r="78" spans="1:1" ht="16.5" thickTop="1" thickBot="1" x14ac:dyDescent="0.3">
      <c r="A78" s="11"/>
    </row>
    <row r="79" spans="1:1" ht="43.5" thickTop="1" x14ac:dyDescent="0.25">
      <c r="A79" s="20" t="s">
        <v>1085</v>
      </c>
    </row>
    <row r="80" spans="1:1" ht="57" x14ac:dyDescent="0.25">
      <c r="A80" s="21" t="s">
        <v>1088</v>
      </c>
    </row>
    <row r="81" spans="1:1" x14ac:dyDescent="0.25">
      <c r="A81" s="14" t="s">
        <v>1089</v>
      </c>
    </row>
    <row r="82" spans="1:1" ht="28.5" x14ac:dyDescent="0.25">
      <c r="A82" s="853" t="s">
        <v>1090</v>
      </c>
    </row>
    <row r="83" spans="1:1" ht="28.5" x14ac:dyDescent="0.25">
      <c r="A83" s="853" t="s">
        <v>1091</v>
      </c>
    </row>
    <row r="84" spans="1:1" ht="28.5" x14ac:dyDescent="0.25">
      <c r="A84" s="853" t="s">
        <v>1092</v>
      </c>
    </row>
    <row r="85" spans="1:1" x14ac:dyDescent="0.25">
      <c r="A85" s="857" t="s">
        <v>1093</v>
      </c>
    </row>
    <row r="86" spans="1:1" x14ac:dyDescent="0.25">
      <c r="A86" s="857" t="s">
        <v>1103</v>
      </c>
    </row>
    <row r="87" spans="1:1" x14ac:dyDescent="0.25">
      <c r="A87" s="857" t="s">
        <v>1104</v>
      </c>
    </row>
    <row r="88" spans="1:1" x14ac:dyDescent="0.25">
      <c r="A88" s="857" t="s">
        <v>1105</v>
      </c>
    </row>
    <row r="89" spans="1:1" ht="24" x14ac:dyDescent="0.25">
      <c r="A89" s="857" t="s">
        <v>1094</v>
      </c>
    </row>
    <row r="90" spans="1:1" x14ac:dyDescent="0.25">
      <c r="A90" s="857" t="s">
        <v>1095</v>
      </c>
    </row>
    <row r="91" spans="1:1" x14ac:dyDescent="0.25">
      <c r="A91" s="857" t="s">
        <v>1102</v>
      </c>
    </row>
    <row r="92" spans="1:1" x14ac:dyDescent="0.25">
      <c r="A92" s="14" t="s">
        <v>1096</v>
      </c>
    </row>
    <row r="93" spans="1:1" x14ac:dyDescent="0.25">
      <c r="A93" s="857" t="s">
        <v>1101</v>
      </c>
    </row>
    <row r="94" spans="1:1" x14ac:dyDescent="0.25">
      <c r="A94" s="857" t="s">
        <v>1100</v>
      </c>
    </row>
    <row r="95" spans="1:1" x14ac:dyDescent="0.25">
      <c r="A95" s="857" t="s">
        <v>1099</v>
      </c>
    </row>
    <row r="96" spans="1:1" x14ac:dyDescent="0.25">
      <c r="A96" s="14" t="s">
        <v>1098</v>
      </c>
    </row>
    <row r="97" spans="1:1" ht="42.75" x14ac:dyDescent="0.25">
      <c r="A97" s="853" t="s">
        <v>1097</v>
      </c>
    </row>
    <row r="98" spans="1:1" x14ac:dyDescent="0.25">
      <c r="A98" s="14" t="s">
        <v>101</v>
      </c>
    </row>
    <row r="99" spans="1:1" x14ac:dyDescent="0.25">
      <c r="A99" s="14" t="s">
        <v>102</v>
      </c>
    </row>
    <row r="100" spans="1:1" x14ac:dyDescent="0.25">
      <c r="A100" s="14" t="s">
        <v>103</v>
      </c>
    </row>
    <row r="101" spans="1:1" x14ac:dyDescent="0.25">
      <c r="A101" s="14" t="s">
        <v>104</v>
      </c>
    </row>
    <row r="102" spans="1:1" x14ac:dyDescent="0.25">
      <c r="A102" s="14" t="s">
        <v>1106</v>
      </c>
    </row>
    <row r="103" spans="1:1" x14ac:dyDescent="0.25">
      <c r="A103" s="14" t="s">
        <v>1107</v>
      </c>
    </row>
    <row r="104" spans="1:1" x14ac:dyDescent="0.25">
      <c r="A104" s="14" t="s">
        <v>105</v>
      </c>
    </row>
    <row r="105" spans="1:1" ht="15.75" thickBot="1" x14ac:dyDescent="0.3">
      <c r="A105" s="18"/>
    </row>
    <row r="106" spans="1:1" ht="15.75" thickTop="1" x14ac:dyDescent="0.25">
      <c r="A106" s="8"/>
    </row>
    <row r="107" spans="1:1" x14ac:dyDescent="0.25">
      <c r="A107" s="19" t="s">
        <v>53</v>
      </c>
    </row>
    <row r="108" spans="1:1" x14ac:dyDescent="0.25">
      <c r="A108" s="8"/>
    </row>
  </sheetData>
  <pageMargins left="0.7" right="0.7" top="0.75" bottom="0.75" header="0.3" footer="0.3"/>
  <pageSetup paperSize="9" scale="87" orientation="portrait" horizontalDpi="0" verticalDpi="0" r:id="rId1"/>
  <rowBreaks count="2" manualBreakCount="2">
    <brk id="33" man="1"/>
    <brk id="7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103"/>
  <sheetViews>
    <sheetView showGridLines="0" view="pageBreakPreview" topLeftCell="A72" zoomScale="60" zoomScaleNormal="100" workbookViewId="0">
      <selection activeCell="C33" sqref="C33"/>
    </sheetView>
  </sheetViews>
  <sheetFormatPr baseColWidth="10" defaultRowHeight="15" x14ac:dyDescent="0.25"/>
  <cols>
    <col min="1" max="1" width="6.42578125" style="58" customWidth="1"/>
    <col min="2" max="2" width="126.28515625" style="58" bestFit="1" customWidth="1"/>
    <col min="3" max="3" width="18" style="58" customWidth="1"/>
    <col min="4" max="4" width="20" style="58" customWidth="1"/>
    <col min="5" max="5" width="42.42578125" style="58" customWidth="1"/>
    <col min="6" max="7" width="16.28515625" style="58" customWidth="1"/>
    <col min="8" max="16384" width="11.42578125" style="58"/>
  </cols>
  <sheetData>
    <row r="1" spans="2:7" ht="7.5" customHeight="1" x14ac:dyDescent="0.25"/>
    <row r="2" spans="2:7" ht="53.25" customHeight="1" x14ac:dyDescent="0.25">
      <c r="B2" s="767" t="s">
        <v>1062</v>
      </c>
      <c r="C2" s="768"/>
      <c r="D2" s="768"/>
      <c r="E2" s="768"/>
      <c r="F2" s="768"/>
      <c r="G2" s="769"/>
    </row>
    <row r="3" spans="2:7" ht="10.5" customHeight="1" x14ac:dyDescent="0.25">
      <c r="B3" s="525"/>
      <c r="C3" s="526"/>
      <c r="D3" s="526"/>
      <c r="E3" s="526"/>
      <c r="F3" s="526"/>
      <c r="G3" s="527" t="s">
        <v>1063</v>
      </c>
    </row>
    <row r="4" spans="2:7" ht="10.5" customHeight="1" x14ac:dyDescent="0.25">
      <c r="B4" s="525" t="s">
        <v>1064</v>
      </c>
      <c r="C4" s="526"/>
      <c r="D4" s="526"/>
      <c r="E4" s="526"/>
      <c r="F4" s="526"/>
      <c r="G4" s="528"/>
    </row>
    <row r="5" spans="2:7" ht="10.5" customHeight="1" x14ac:dyDescent="0.25">
      <c r="B5" s="770"/>
      <c r="C5" s="771"/>
      <c r="D5" s="771"/>
      <c r="E5" s="771"/>
      <c r="F5" s="771"/>
      <c r="G5" s="772"/>
    </row>
    <row r="6" spans="2:7" ht="10.5" customHeight="1" x14ac:dyDescent="0.25">
      <c r="B6" s="776" t="s">
        <v>358</v>
      </c>
      <c r="C6" s="773" t="s">
        <v>496</v>
      </c>
      <c r="D6" s="773" t="s">
        <v>495</v>
      </c>
      <c r="E6" s="779" t="s">
        <v>358</v>
      </c>
      <c r="F6" s="773" t="s">
        <v>496</v>
      </c>
      <c r="G6" s="773" t="s">
        <v>495</v>
      </c>
    </row>
    <row r="7" spans="2:7" ht="10.5" customHeight="1" x14ac:dyDescent="0.25">
      <c r="B7" s="777"/>
      <c r="C7" s="774"/>
      <c r="D7" s="774"/>
      <c r="E7" s="780"/>
      <c r="F7" s="774"/>
      <c r="G7" s="774"/>
    </row>
    <row r="8" spans="2:7" ht="18" customHeight="1" x14ac:dyDescent="0.25">
      <c r="B8" s="778"/>
      <c r="C8" s="775"/>
      <c r="D8" s="775"/>
      <c r="E8" s="781"/>
      <c r="F8" s="775"/>
      <c r="G8" s="775"/>
    </row>
    <row r="9" spans="2:7" ht="10.5" customHeight="1" x14ac:dyDescent="0.25">
      <c r="B9" s="529" t="s">
        <v>110</v>
      </c>
      <c r="C9" s="530"/>
      <c r="D9" s="530"/>
      <c r="E9" s="531" t="s">
        <v>111</v>
      </c>
      <c r="F9" s="530"/>
      <c r="G9" s="532"/>
    </row>
    <row r="10" spans="2:7" ht="15.75" customHeight="1" x14ac:dyDescent="0.25">
      <c r="B10" s="533" t="s">
        <v>57</v>
      </c>
      <c r="C10" s="534"/>
      <c r="D10" s="534"/>
      <c r="E10" s="535" t="s">
        <v>112</v>
      </c>
      <c r="F10" s="536"/>
      <c r="G10" s="537"/>
    </row>
    <row r="11" spans="2:7" ht="25.5" x14ac:dyDescent="0.25">
      <c r="B11" s="538" t="s">
        <v>380</v>
      </c>
      <c r="C11" s="539">
        <f>SUM(C12:C18)</f>
        <v>24117.08</v>
      </c>
      <c r="D11" s="539">
        <f>SUM(D12:D18)</f>
        <v>74418.11</v>
      </c>
      <c r="E11" s="540" t="s">
        <v>381</v>
      </c>
      <c r="F11" s="539">
        <f>SUM(F12:F20)</f>
        <v>2866178.4699999997</v>
      </c>
      <c r="G11" s="541">
        <f>SUM(G12:G20)</f>
        <v>2662971.59</v>
      </c>
    </row>
    <row r="12" spans="2:7" ht="10.5" customHeight="1" x14ac:dyDescent="0.25">
      <c r="B12" s="542" t="s">
        <v>382</v>
      </c>
      <c r="C12" s="59">
        <v>0</v>
      </c>
      <c r="D12" s="59">
        <v>0</v>
      </c>
      <c r="E12" s="543" t="s">
        <v>383</v>
      </c>
      <c r="F12" s="59">
        <v>0</v>
      </c>
      <c r="G12" s="60">
        <v>0</v>
      </c>
    </row>
    <row r="13" spans="2:7" ht="17.25" customHeight="1" x14ac:dyDescent="0.25">
      <c r="B13" s="542" t="s">
        <v>384</v>
      </c>
      <c r="C13" s="59">
        <v>24117.08</v>
      </c>
      <c r="D13" s="59">
        <v>74418.11</v>
      </c>
      <c r="E13" s="543" t="s">
        <v>385</v>
      </c>
      <c r="F13" s="59">
        <v>-0.2</v>
      </c>
      <c r="G13" s="60">
        <v>-0.2</v>
      </c>
    </row>
    <row r="14" spans="2:7" ht="25.5" x14ac:dyDescent="0.25">
      <c r="B14" s="542" t="s">
        <v>386</v>
      </c>
      <c r="C14" s="59">
        <v>0</v>
      </c>
      <c r="D14" s="59">
        <v>0</v>
      </c>
      <c r="E14" s="543" t="s">
        <v>387</v>
      </c>
      <c r="F14" s="59">
        <v>0</v>
      </c>
      <c r="G14" s="60">
        <v>0</v>
      </c>
    </row>
    <row r="15" spans="2:7" ht="25.5" x14ac:dyDescent="0.25">
      <c r="B15" s="542" t="s">
        <v>388</v>
      </c>
      <c r="C15" s="59">
        <v>0</v>
      </c>
      <c r="D15" s="59">
        <v>0</v>
      </c>
      <c r="E15" s="543" t="s">
        <v>389</v>
      </c>
      <c r="F15" s="59">
        <v>0</v>
      </c>
      <c r="G15" s="60">
        <v>0</v>
      </c>
    </row>
    <row r="16" spans="2:7" ht="11.25" customHeight="1" x14ac:dyDescent="0.25">
      <c r="B16" s="542" t="s">
        <v>390</v>
      </c>
      <c r="C16" s="59">
        <v>0</v>
      </c>
      <c r="D16" s="59">
        <v>0</v>
      </c>
      <c r="E16" s="543" t="s">
        <v>391</v>
      </c>
      <c r="F16" s="59">
        <v>0</v>
      </c>
      <c r="G16" s="60">
        <v>0</v>
      </c>
    </row>
    <row r="17" spans="2:7" ht="11.25" customHeight="1" x14ac:dyDescent="0.25">
      <c r="B17" s="542" t="s">
        <v>392</v>
      </c>
      <c r="C17" s="59">
        <v>0</v>
      </c>
      <c r="D17" s="59">
        <v>0</v>
      </c>
      <c r="E17" s="543" t="s">
        <v>393</v>
      </c>
      <c r="F17" s="59">
        <v>0</v>
      </c>
      <c r="G17" s="60">
        <v>0</v>
      </c>
    </row>
    <row r="18" spans="2:7" ht="25.5" x14ac:dyDescent="0.25">
      <c r="B18" s="542" t="s">
        <v>394</v>
      </c>
      <c r="C18" s="59">
        <v>0</v>
      </c>
      <c r="D18" s="59">
        <v>0</v>
      </c>
      <c r="E18" s="543" t="s">
        <v>395</v>
      </c>
      <c r="F18" s="59">
        <v>2866178.67</v>
      </c>
      <c r="G18" s="60">
        <v>2662971.79</v>
      </c>
    </row>
    <row r="19" spans="2:7" ht="25.5" x14ac:dyDescent="0.25">
      <c r="B19" s="544" t="s">
        <v>396</v>
      </c>
      <c r="C19" s="539">
        <f>SUM(C20:C26)</f>
        <v>202745.26</v>
      </c>
      <c r="D19" s="539">
        <f>SUM(D20:D26)</f>
        <v>172497.81</v>
      </c>
      <c r="E19" s="543" t="s">
        <v>397</v>
      </c>
      <c r="F19" s="59">
        <v>0</v>
      </c>
      <c r="G19" s="60">
        <v>0</v>
      </c>
    </row>
    <row r="20" spans="2:7" x14ac:dyDescent="0.25">
      <c r="B20" s="542" t="s">
        <v>398</v>
      </c>
      <c r="C20" s="59">
        <v>0</v>
      </c>
      <c r="D20" s="59">
        <v>0</v>
      </c>
      <c r="E20" s="543" t="s">
        <v>399</v>
      </c>
      <c r="F20" s="59">
        <v>0</v>
      </c>
      <c r="G20" s="60">
        <v>0</v>
      </c>
    </row>
    <row r="21" spans="2:7" ht="25.5" x14ac:dyDescent="0.25">
      <c r="B21" s="542" t="s">
        <v>400</v>
      </c>
      <c r="C21" s="59">
        <v>0</v>
      </c>
      <c r="D21" s="59">
        <v>0</v>
      </c>
      <c r="E21" s="540" t="s">
        <v>401</v>
      </c>
      <c r="F21" s="539">
        <f>SUM(F22:F24)</f>
        <v>0</v>
      </c>
      <c r="G21" s="541">
        <f>SUM(G22:G24)</f>
        <v>0</v>
      </c>
    </row>
    <row r="22" spans="2:7" ht="25.5" x14ac:dyDescent="0.25">
      <c r="B22" s="542" t="s">
        <v>402</v>
      </c>
      <c r="C22" s="59">
        <v>202745.26</v>
      </c>
      <c r="D22" s="59">
        <v>172497.81</v>
      </c>
      <c r="E22" s="543" t="s">
        <v>403</v>
      </c>
      <c r="F22" s="59">
        <v>0</v>
      </c>
      <c r="G22" s="60">
        <v>0</v>
      </c>
    </row>
    <row r="23" spans="2:7" ht="25.5" x14ac:dyDescent="0.25">
      <c r="B23" s="542" t="s">
        <v>404</v>
      </c>
      <c r="C23" s="59">
        <v>0</v>
      </c>
      <c r="D23" s="59">
        <v>0</v>
      </c>
      <c r="E23" s="543" t="s">
        <v>405</v>
      </c>
      <c r="F23" s="59">
        <v>0</v>
      </c>
      <c r="G23" s="60">
        <v>0</v>
      </c>
    </row>
    <row r="24" spans="2:7" ht="11.25" customHeight="1" x14ac:dyDescent="0.25">
      <c r="B24" s="542" t="s">
        <v>406</v>
      </c>
      <c r="C24" s="59">
        <v>0</v>
      </c>
      <c r="D24" s="59">
        <v>0</v>
      </c>
      <c r="E24" s="543" t="s">
        <v>407</v>
      </c>
      <c r="F24" s="59">
        <v>0</v>
      </c>
      <c r="G24" s="60">
        <v>0</v>
      </c>
    </row>
    <row r="25" spans="2:7" ht="25.5" x14ac:dyDescent="0.25">
      <c r="B25" s="542" t="s">
        <v>408</v>
      </c>
      <c r="C25" s="59">
        <v>0</v>
      </c>
      <c r="D25" s="59">
        <v>0</v>
      </c>
      <c r="E25" s="540" t="s">
        <v>409</v>
      </c>
      <c r="F25" s="539">
        <f>SUM(F26:F27)</f>
        <v>0</v>
      </c>
      <c r="G25" s="541">
        <f>SUM(G26:G27)</f>
        <v>0</v>
      </c>
    </row>
    <row r="26" spans="2:7" x14ac:dyDescent="0.25">
      <c r="B26" s="542" t="s">
        <v>410</v>
      </c>
      <c r="C26" s="59">
        <v>0</v>
      </c>
      <c r="D26" s="59">
        <v>0</v>
      </c>
      <c r="E26" s="543" t="s">
        <v>411</v>
      </c>
      <c r="F26" s="59">
        <v>0</v>
      </c>
      <c r="G26" s="60">
        <v>0</v>
      </c>
    </row>
    <row r="27" spans="2:7" ht="25.5" x14ac:dyDescent="0.25">
      <c r="B27" s="538" t="s">
        <v>412</v>
      </c>
      <c r="C27" s="539">
        <f>SUM(C28:C32)</f>
        <v>0</v>
      </c>
      <c r="D27" s="539">
        <f>SUM(D28:D32)</f>
        <v>0</v>
      </c>
      <c r="E27" s="543" t="s">
        <v>413</v>
      </c>
      <c r="F27" s="59">
        <v>0</v>
      </c>
      <c r="G27" s="60">
        <v>0</v>
      </c>
    </row>
    <row r="28" spans="2:7" x14ac:dyDescent="0.25">
      <c r="B28" s="542" t="s">
        <v>414</v>
      </c>
      <c r="C28" s="59">
        <v>0</v>
      </c>
      <c r="D28" s="59">
        <v>0</v>
      </c>
      <c r="E28" s="540" t="s">
        <v>415</v>
      </c>
      <c r="F28" s="61">
        <v>0</v>
      </c>
      <c r="G28" s="62">
        <v>0</v>
      </c>
    </row>
    <row r="29" spans="2:7" x14ac:dyDescent="0.25">
      <c r="B29" s="542" t="s">
        <v>416</v>
      </c>
      <c r="C29" s="59">
        <v>0</v>
      </c>
      <c r="D29" s="59">
        <v>0</v>
      </c>
      <c r="E29" s="540" t="s">
        <v>417</v>
      </c>
      <c r="F29" s="539">
        <f>SUM(F30:F32)</f>
        <v>0</v>
      </c>
      <c r="G29" s="541">
        <f>SUM(G30:G32)</f>
        <v>0</v>
      </c>
    </row>
    <row r="30" spans="2:7" ht="25.5" x14ac:dyDescent="0.25">
      <c r="B30" s="542" t="s">
        <v>418</v>
      </c>
      <c r="C30" s="59">
        <v>0</v>
      </c>
      <c r="D30" s="59">
        <v>0</v>
      </c>
      <c r="E30" s="543" t="s">
        <v>419</v>
      </c>
      <c r="F30" s="59">
        <v>0</v>
      </c>
      <c r="G30" s="60">
        <v>0</v>
      </c>
    </row>
    <row r="31" spans="2:7" ht="25.5" x14ac:dyDescent="0.25">
      <c r="B31" s="542" t="s">
        <v>420</v>
      </c>
      <c r="C31" s="59">
        <v>0</v>
      </c>
      <c r="D31" s="59">
        <v>0</v>
      </c>
      <c r="E31" s="543" t="s">
        <v>421</v>
      </c>
      <c r="F31" s="59">
        <v>0</v>
      </c>
      <c r="G31" s="60">
        <v>0</v>
      </c>
    </row>
    <row r="32" spans="2:7" x14ac:dyDescent="0.25">
      <c r="B32" s="542" t="s">
        <v>422</v>
      </c>
      <c r="C32" s="59">
        <v>0</v>
      </c>
      <c r="D32" s="59">
        <v>0</v>
      </c>
      <c r="E32" s="543" t="s">
        <v>423</v>
      </c>
      <c r="F32" s="59">
        <v>0</v>
      </c>
      <c r="G32" s="60">
        <v>0</v>
      </c>
    </row>
    <row r="33" spans="2:7" ht="38.25" x14ac:dyDescent="0.25">
      <c r="B33" s="538" t="s">
        <v>424</v>
      </c>
      <c r="C33" s="539">
        <f>SUM(C34:C38)</f>
        <v>0</v>
      </c>
      <c r="D33" s="539">
        <f>SUM(D34:D38)</f>
        <v>0</v>
      </c>
      <c r="E33" s="540" t="s">
        <v>425</v>
      </c>
      <c r="F33" s="539">
        <f>SUM(F34:F39)</f>
        <v>0</v>
      </c>
      <c r="G33" s="541">
        <f>SUM(G34:G39)</f>
        <v>0</v>
      </c>
    </row>
    <row r="34" spans="2:7" x14ac:dyDescent="0.25">
      <c r="B34" s="542" t="s">
        <v>426</v>
      </c>
      <c r="C34" s="59">
        <v>0</v>
      </c>
      <c r="D34" s="59">
        <v>0</v>
      </c>
      <c r="E34" s="543" t="s">
        <v>427</v>
      </c>
      <c r="F34" s="59">
        <v>0</v>
      </c>
      <c r="G34" s="60">
        <v>0</v>
      </c>
    </row>
    <row r="35" spans="2:7" x14ac:dyDescent="0.25">
      <c r="B35" s="542" t="s">
        <v>428</v>
      </c>
      <c r="C35" s="59">
        <v>0</v>
      </c>
      <c r="D35" s="59">
        <v>0</v>
      </c>
      <c r="E35" s="543" t="s">
        <v>429</v>
      </c>
      <c r="F35" s="59">
        <v>0</v>
      </c>
      <c r="G35" s="60">
        <v>0</v>
      </c>
    </row>
    <row r="36" spans="2:7" x14ac:dyDescent="0.25">
      <c r="B36" s="542" t="s">
        <v>430</v>
      </c>
      <c r="C36" s="59">
        <v>0</v>
      </c>
      <c r="D36" s="59">
        <v>0</v>
      </c>
      <c r="E36" s="543" t="s">
        <v>431</v>
      </c>
      <c r="F36" s="59">
        <v>0</v>
      </c>
      <c r="G36" s="60">
        <v>0</v>
      </c>
    </row>
    <row r="37" spans="2:7" ht="26.25" customHeight="1" x14ac:dyDescent="0.25">
      <c r="B37" s="542" t="s">
        <v>432</v>
      </c>
      <c r="C37" s="59">
        <v>0</v>
      </c>
      <c r="D37" s="59">
        <v>0</v>
      </c>
      <c r="E37" s="543" t="s">
        <v>433</v>
      </c>
      <c r="F37" s="59">
        <v>0</v>
      </c>
      <c r="G37" s="60">
        <v>0</v>
      </c>
    </row>
    <row r="38" spans="2:7" ht="11.25" customHeight="1" x14ac:dyDescent="0.25">
      <c r="B38" s="542" t="s">
        <v>434</v>
      </c>
      <c r="C38" s="59">
        <v>0</v>
      </c>
      <c r="D38" s="59">
        <v>0</v>
      </c>
      <c r="E38" s="543" t="s">
        <v>435</v>
      </c>
      <c r="F38" s="59">
        <v>0</v>
      </c>
      <c r="G38" s="60">
        <v>0</v>
      </c>
    </row>
    <row r="39" spans="2:7" ht="11.25" customHeight="1" x14ac:dyDescent="0.25">
      <c r="B39" s="538" t="s">
        <v>436</v>
      </c>
      <c r="C39" s="61">
        <v>0</v>
      </c>
      <c r="D39" s="61">
        <v>0</v>
      </c>
      <c r="E39" s="543" t="s">
        <v>437</v>
      </c>
      <c r="F39" s="59">
        <v>0</v>
      </c>
      <c r="G39" s="60">
        <v>0</v>
      </c>
    </row>
    <row r="40" spans="2:7" x14ac:dyDescent="0.25">
      <c r="B40" s="538" t="s">
        <v>438</v>
      </c>
      <c r="C40" s="539">
        <f>SUM(C41:C42)</f>
        <v>0</v>
      </c>
      <c r="D40" s="539">
        <f>SUM(D41:D42)</f>
        <v>0</v>
      </c>
      <c r="E40" s="540" t="s">
        <v>439</v>
      </c>
      <c r="F40" s="539">
        <f>SUM(F41:F43)</f>
        <v>0</v>
      </c>
      <c r="G40" s="541">
        <f>SUM(G41:G43)</f>
        <v>0</v>
      </c>
    </row>
    <row r="41" spans="2:7" ht="25.5" x14ac:dyDescent="0.25">
      <c r="B41" s="542" t="s">
        <v>440</v>
      </c>
      <c r="C41" s="59">
        <v>0</v>
      </c>
      <c r="D41" s="59">
        <v>0</v>
      </c>
      <c r="E41" s="543" t="s">
        <v>441</v>
      </c>
      <c r="F41" s="59">
        <v>0</v>
      </c>
      <c r="G41" s="60">
        <v>0</v>
      </c>
    </row>
    <row r="42" spans="2:7" x14ac:dyDescent="0.25">
      <c r="B42" s="542" t="s">
        <v>442</v>
      </c>
      <c r="C42" s="59">
        <v>0</v>
      </c>
      <c r="D42" s="59">
        <v>0</v>
      </c>
      <c r="E42" s="543" t="s">
        <v>443</v>
      </c>
      <c r="F42" s="59">
        <v>0</v>
      </c>
      <c r="G42" s="60">
        <v>0</v>
      </c>
    </row>
    <row r="43" spans="2:7" ht="11.25" customHeight="1" x14ac:dyDescent="0.25">
      <c r="B43" s="538" t="s">
        <v>444</v>
      </c>
      <c r="C43" s="539">
        <f>SUM(C44:C47)</f>
        <v>0</v>
      </c>
      <c r="D43" s="539">
        <f>SUM(D44:D47)</f>
        <v>0</v>
      </c>
      <c r="E43" s="543" t="s">
        <v>445</v>
      </c>
      <c r="F43" s="59">
        <v>0</v>
      </c>
      <c r="G43" s="60">
        <v>0</v>
      </c>
    </row>
    <row r="44" spans="2:7" x14ac:dyDescent="0.25">
      <c r="B44" s="542" t="s">
        <v>446</v>
      </c>
      <c r="C44" s="59">
        <v>0</v>
      </c>
      <c r="D44" s="59">
        <v>0</v>
      </c>
      <c r="E44" s="540" t="s">
        <v>447</v>
      </c>
      <c r="F44" s="539">
        <f>SUM(F45:F47)</f>
        <v>0</v>
      </c>
      <c r="G44" s="541">
        <f>SUM(G45:G47)</f>
        <v>0</v>
      </c>
    </row>
    <row r="45" spans="2:7" x14ac:dyDescent="0.25">
      <c r="B45" s="542" t="s">
        <v>448</v>
      </c>
      <c r="C45" s="59">
        <v>0</v>
      </c>
      <c r="D45" s="59">
        <v>0</v>
      </c>
      <c r="E45" s="543" t="s">
        <v>449</v>
      </c>
      <c r="F45" s="59">
        <v>0</v>
      </c>
      <c r="G45" s="60">
        <v>0</v>
      </c>
    </row>
    <row r="46" spans="2:7" ht="11.25" customHeight="1" x14ac:dyDescent="0.25">
      <c r="B46" s="542" t="s">
        <v>450</v>
      </c>
      <c r="C46" s="59">
        <v>0</v>
      </c>
      <c r="D46" s="59">
        <v>0</v>
      </c>
      <c r="E46" s="543" t="s">
        <v>451</v>
      </c>
      <c r="F46" s="59">
        <v>0</v>
      </c>
      <c r="G46" s="60">
        <v>0</v>
      </c>
    </row>
    <row r="47" spans="2:7" ht="15" customHeight="1" x14ac:dyDescent="0.25">
      <c r="B47" s="542" t="s">
        <v>452</v>
      </c>
      <c r="C47" s="59"/>
      <c r="D47" s="59"/>
      <c r="E47" s="543" t="s">
        <v>453</v>
      </c>
      <c r="F47" s="59">
        <v>0</v>
      </c>
      <c r="G47" s="60">
        <v>0</v>
      </c>
    </row>
    <row r="48" spans="2:7" ht="15" customHeight="1" x14ac:dyDescent="0.25">
      <c r="B48" s="545"/>
      <c r="C48" s="546"/>
      <c r="D48" s="546"/>
      <c r="E48" s="547"/>
      <c r="F48" s="546"/>
      <c r="G48" s="548"/>
    </row>
    <row r="49" spans="2:7" ht="25.5" x14ac:dyDescent="0.25">
      <c r="B49" s="549" t="s">
        <v>454</v>
      </c>
      <c r="C49" s="539">
        <f>C11+C19+C27+C33+C39+C40+C43</f>
        <v>226862.34000000003</v>
      </c>
      <c r="D49" s="539">
        <f>D11+D19+D27+D33+D39+D40+D43</f>
        <v>246915.91999999998</v>
      </c>
      <c r="E49" s="550" t="s">
        <v>455</v>
      </c>
      <c r="F49" s="539">
        <f>F11+F21+F25+F28+F29+F33+F40+F44</f>
        <v>2866178.4699999997</v>
      </c>
      <c r="G49" s="541">
        <f>G11+G21+G25+G28+G29+G33+G40+G44</f>
        <v>2662971.59</v>
      </c>
    </row>
    <row r="50" spans="2:7" x14ac:dyDescent="0.25">
      <c r="B50" s="551"/>
      <c r="C50" s="546"/>
      <c r="D50" s="552"/>
      <c r="E50" s="553"/>
      <c r="F50" s="552"/>
      <c r="G50" s="548"/>
    </row>
    <row r="51" spans="2:7" ht="11.25" customHeight="1" x14ac:dyDescent="0.25">
      <c r="B51" s="533" t="s">
        <v>456</v>
      </c>
      <c r="C51" s="534"/>
      <c r="D51" s="534"/>
      <c r="E51" s="554" t="s">
        <v>457</v>
      </c>
      <c r="F51" s="555"/>
      <c r="G51" s="556"/>
    </row>
    <row r="52" spans="2:7" ht="7.5" customHeight="1" x14ac:dyDescent="0.25">
      <c r="B52" s="542" t="s">
        <v>458</v>
      </c>
      <c r="C52" s="59">
        <v>0</v>
      </c>
      <c r="D52" s="59">
        <v>0</v>
      </c>
      <c r="E52" s="557" t="s">
        <v>459</v>
      </c>
      <c r="F52" s="65">
        <v>0</v>
      </c>
      <c r="G52" s="66">
        <v>0</v>
      </c>
    </row>
    <row r="53" spans="2:7" x14ac:dyDescent="0.25">
      <c r="B53" s="558" t="s">
        <v>460</v>
      </c>
      <c r="C53" s="59">
        <v>0</v>
      </c>
      <c r="D53" s="59">
        <v>0</v>
      </c>
      <c r="E53" s="557" t="s">
        <v>461</v>
      </c>
      <c r="F53" s="65">
        <v>0</v>
      </c>
      <c r="G53" s="66">
        <v>0</v>
      </c>
    </row>
    <row r="54" spans="2:7" ht="7.5" customHeight="1" x14ac:dyDescent="0.25">
      <c r="B54" s="558" t="s">
        <v>462</v>
      </c>
      <c r="C54" s="59">
        <v>0</v>
      </c>
      <c r="D54" s="59">
        <v>0</v>
      </c>
      <c r="E54" s="557" t="s">
        <v>463</v>
      </c>
      <c r="F54" s="65">
        <v>0</v>
      </c>
      <c r="G54" s="66">
        <v>0</v>
      </c>
    </row>
    <row r="55" spans="2:7" x14ac:dyDescent="0.25">
      <c r="B55" s="542" t="s">
        <v>464</v>
      </c>
      <c r="C55" s="59">
        <v>2098479.64</v>
      </c>
      <c r="D55" s="59">
        <v>608408</v>
      </c>
      <c r="E55" s="557" t="s">
        <v>465</v>
      </c>
      <c r="F55" s="65">
        <v>0</v>
      </c>
      <c r="G55" s="66">
        <v>0</v>
      </c>
    </row>
    <row r="56" spans="2:7" ht="11.25" customHeight="1" x14ac:dyDescent="0.25">
      <c r="B56" s="542" t="s">
        <v>466</v>
      </c>
      <c r="C56" s="59">
        <v>0</v>
      </c>
      <c r="D56" s="59">
        <v>0</v>
      </c>
      <c r="E56" s="557" t="s">
        <v>467</v>
      </c>
      <c r="F56" s="65">
        <v>0</v>
      </c>
      <c r="G56" s="66">
        <v>0</v>
      </c>
    </row>
    <row r="57" spans="2:7" x14ac:dyDescent="0.25">
      <c r="B57" s="542" t="s">
        <v>468</v>
      </c>
      <c r="C57" s="59">
        <v>-255667.53</v>
      </c>
      <c r="D57" s="59">
        <v>-55410.32</v>
      </c>
      <c r="E57" s="557" t="s">
        <v>469</v>
      </c>
      <c r="F57" s="65">
        <v>0</v>
      </c>
      <c r="G57" s="66">
        <v>0</v>
      </c>
    </row>
    <row r="58" spans="2:7" x14ac:dyDescent="0.25">
      <c r="B58" s="542" t="s">
        <v>470</v>
      </c>
      <c r="C58" s="59">
        <v>0</v>
      </c>
      <c r="D58" s="59">
        <v>0</v>
      </c>
      <c r="E58" s="547"/>
      <c r="F58" s="546"/>
      <c r="G58" s="548"/>
    </row>
    <row r="59" spans="2:7" ht="11.25" customHeight="1" x14ac:dyDescent="0.25">
      <c r="B59" s="542" t="s">
        <v>471</v>
      </c>
      <c r="C59" s="59">
        <v>0</v>
      </c>
      <c r="D59" s="59">
        <v>0</v>
      </c>
      <c r="E59" s="559" t="s">
        <v>472</v>
      </c>
      <c r="F59" s="539">
        <f>SUM(F52:F57)</f>
        <v>0</v>
      </c>
      <c r="G59" s="541">
        <f>SUM(G52:G57)</f>
        <v>0</v>
      </c>
    </row>
    <row r="60" spans="2:7" x14ac:dyDescent="0.25">
      <c r="B60" s="542" t="s">
        <v>473</v>
      </c>
      <c r="C60" s="59">
        <v>0</v>
      </c>
      <c r="D60" s="59">
        <v>0</v>
      </c>
      <c r="E60" s="547"/>
      <c r="F60" s="546"/>
      <c r="G60" s="548"/>
    </row>
    <row r="61" spans="2:7" x14ac:dyDescent="0.25">
      <c r="B61" s="545"/>
      <c r="C61" s="546"/>
      <c r="D61" s="546"/>
      <c r="E61" s="559" t="s">
        <v>474</v>
      </c>
      <c r="F61" s="560">
        <f>F49+F59</f>
        <v>2866178.4699999997</v>
      </c>
      <c r="G61" s="561">
        <f>G49+G59</f>
        <v>2662971.59</v>
      </c>
    </row>
    <row r="62" spans="2:7" ht="11.25" customHeight="1" x14ac:dyDescent="0.25">
      <c r="B62" s="562" t="s">
        <v>475</v>
      </c>
      <c r="C62" s="539">
        <f>SUM(C52:C60)</f>
        <v>1842812.11</v>
      </c>
      <c r="D62" s="539">
        <f>SUM(D52:D60)</f>
        <v>552997.68000000005</v>
      </c>
      <c r="E62" s="547"/>
      <c r="F62" s="546"/>
      <c r="G62" s="548"/>
    </row>
    <row r="63" spans="2:7" x14ac:dyDescent="0.25">
      <c r="B63" s="545"/>
      <c r="C63" s="546"/>
      <c r="D63" s="546"/>
      <c r="E63" s="563" t="s">
        <v>476</v>
      </c>
      <c r="F63" s="546"/>
      <c r="G63" s="548"/>
    </row>
    <row r="64" spans="2:7" x14ac:dyDescent="0.25">
      <c r="B64" s="562" t="s">
        <v>477</v>
      </c>
      <c r="C64" s="560">
        <f>C49+C62</f>
        <v>2069674.4500000002</v>
      </c>
      <c r="D64" s="560">
        <f>D49+D62</f>
        <v>799913.60000000009</v>
      </c>
      <c r="E64" s="547"/>
      <c r="F64" s="546"/>
      <c r="G64" s="548"/>
    </row>
    <row r="65" spans="2:7" ht="15" customHeight="1" x14ac:dyDescent="0.25">
      <c r="B65" s="545"/>
      <c r="C65" s="546"/>
      <c r="D65" s="546"/>
      <c r="E65" s="559" t="s">
        <v>478</v>
      </c>
      <c r="F65" s="539">
        <f>SUM(F66:F68)</f>
        <v>181267.3</v>
      </c>
      <c r="G65" s="541">
        <f>SUM(G66:G68)</f>
        <v>181267.3</v>
      </c>
    </row>
    <row r="66" spans="2:7" x14ac:dyDescent="0.25">
      <c r="B66" s="564"/>
      <c r="C66" s="565"/>
      <c r="D66" s="565"/>
      <c r="E66" s="566" t="s">
        <v>479</v>
      </c>
      <c r="F66" s="567">
        <v>181267.3</v>
      </c>
      <c r="G66" s="60">
        <v>181267.3</v>
      </c>
    </row>
    <row r="67" spans="2:7" ht="9" customHeight="1" x14ac:dyDescent="0.25">
      <c r="B67" s="564"/>
      <c r="C67" s="565"/>
      <c r="D67" s="565"/>
      <c r="E67" s="566" t="s">
        <v>480</v>
      </c>
      <c r="F67" s="567">
        <v>0</v>
      </c>
      <c r="G67" s="60">
        <v>0</v>
      </c>
    </row>
    <row r="68" spans="2:7" ht="15" customHeight="1" x14ac:dyDescent="0.25">
      <c r="B68" s="545"/>
      <c r="C68" s="546"/>
      <c r="D68" s="546"/>
      <c r="E68" s="543" t="s">
        <v>481</v>
      </c>
      <c r="F68" s="59">
        <v>0</v>
      </c>
      <c r="G68" s="60">
        <v>0</v>
      </c>
    </row>
    <row r="69" spans="2:7" x14ac:dyDescent="0.25">
      <c r="B69" s="545"/>
      <c r="C69" s="546"/>
      <c r="D69" s="546"/>
      <c r="E69" s="547"/>
      <c r="F69" s="546"/>
      <c r="G69" s="548"/>
    </row>
    <row r="70" spans="2:7" ht="11.25" customHeight="1" x14ac:dyDescent="0.25">
      <c r="B70" s="545"/>
      <c r="C70" s="546"/>
      <c r="D70" s="546"/>
      <c r="E70" s="559" t="s">
        <v>482</v>
      </c>
      <c r="F70" s="539">
        <f>SUM(F71:F75)</f>
        <v>-977771.32000000007</v>
      </c>
      <c r="G70" s="541">
        <f>SUM(G71:G75)</f>
        <v>-2044325.29</v>
      </c>
    </row>
    <row r="71" spans="2:7" ht="11.25" customHeight="1" x14ac:dyDescent="0.25">
      <c r="B71" s="545"/>
      <c r="C71" s="546"/>
      <c r="D71" s="546"/>
      <c r="E71" s="543" t="s">
        <v>483</v>
      </c>
      <c r="F71" s="59">
        <v>1056553.97</v>
      </c>
      <c r="G71" s="60">
        <v>-114295.55</v>
      </c>
    </row>
    <row r="72" spans="2:7" x14ac:dyDescent="0.25">
      <c r="B72" s="545"/>
      <c r="C72" s="546"/>
      <c r="D72" s="546"/>
      <c r="E72" s="543" t="s">
        <v>484</v>
      </c>
      <c r="F72" s="59">
        <v>-2034325.29</v>
      </c>
      <c r="G72" s="60">
        <v>-1930029.74</v>
      </c>
    </row>
    <row r="73" spans="2:7" ht="9" customHeight="1" x14ac:dyDescent="0.25">
      <c r="B73" s="545"/>
      <c r="C73" s="546"/>
      <c r="D73" s="546"/>
      <c r="E73" s="543" t="s">
        <v>485</v>
      </c>
      <c r="F73" s="59">
        <v>0</v>
      </c>
      <c r="G73" s="60">
        <v>0</v>
      </c>
    </row>
    <row r="74" spans="2:7" x14ac:dyDescent="0.25">
      <c r="B74" s="545"/>
      <c r="C74" s="546"/>
      <c r="D74" s="546"/>
      <c r="E74" s="543" t="s">
        <v>486</v>
      </c>
      <c r="F74" s="59">
        <v>0</v>
      </c>
      <c r="G74" s="60">
        <v>0</v>
      </c>
    </row>
    <row r="75" spans="2:7" ht="11.25" customHeight="1" x14ac:dyDescent="0.25">
      <c r="B75" s="545"/>
      <c r="C75" s="546"/>
      <c r="D75" s="546"/>
      <c r="E75" s="543" t="s">
        <v>487</v>
      </c>
      <c r="F75" s="59">
        <v>0</v>
      </c>
      <c r="G75" s="60">
        <v>0</v>
      </c>
    </row>
    <row r="76" spans="2:7" ht="11.25" customHeight="1" x14ac:dyDescent="0.25">
      <c r="B76" s="545"/>
      <c r="C76" s="546"/>
      <c r="D76" s="546"/>
      <c r="E76" s="568"/>
      <c r="F76" s="569">
        <v>0</v>
      </c>
      <c r="G76" s="570">
        <v>0</v>
      </c>
    </row>
    <row r="77" spans="2:7" ht="11.25" customHeight="1" x14ac:dyDescent="0.25">
      <c r="B77" s="545"/>
      <c r="C77" s="546"/>
      <c r="D77" s="546"/>
      <c r="E77" s="559" t="s">
        <v>488</v>
      </c>
      <c r="F77" s="539">
        <v>0</v>
      </c>
      <c r="G77" s="541">
        <v>0</v>
      </c>
    </row>
    <row r="78" spans="2:7" ht="11.25" customHeight="1" x14ac:dyDescent="0.25">
      <c r="B78" s="545"/>
      <c r="C78" s="546"/>
      <c r="D78" s="546"/>
      <c r="E78" s="543" t="s">
        <v>489</v>
      </c>
      <c r="F78" s="59"/>
      <c r="G78" s="60"/>
    </row>
    <row r="79" spans="2:7" ht="25.5" x14ac:dyDescent="0.25">
      <c r="B79" s="545"/>
      <c r="C79" s="546"/>
      <c r="D79" s="546"/>
      <c r="E79" s="543" t="s">
        <v>490</v>
      </c>
      <c r="F79" s="59"/>
      <c r="G79" s="60"/>
    </row>
    <row r="80" spans="2:7" ht="9" customHeight="1" x14ac:dyDescent="0.25">
      <c r="B80" s="545"/>
      <c r="C80" s="546"/>
      <c r="D80" s="546"/>
      <c r="E80" s="568"/>
      <c r="F80" s="569"/>
      <c r="G80" s="570"/>
    </row>
    <row r="81" spans="2:7" ht="25.5" x14ac:dyDescent="0.25">
      <c r="B81" s="545"/>
      <c r="C81" s="546"/>
      <c r="D81" s="546"/>
      <c r="E81" s="559" t="s">
        <v>491</v>
      </c>
      <c r="F81" s="539">
        <f>F65+F70+F77</f>
        <v>-796504.02</v>
      </c>
      <c r="G81" s="541">
        <f>G65+G70+G77</f>
        <v>-1863057.99</v>
      </c>
    </row>
    <row r="82" spans="2:7" ht="11.25" customHeight="1" x14ac:dyDescent="0.25">
      <c r="B82" s="545"/>
      <c r="C82" s="546"/>
      <c r="D82" s="546"/>
      <c r="E82" s="568"/>
      <c r="F82" s="569"/>
      <c r="G82" s="570"/>
    </row>
    <row r="83" spans="2:7" ht="25.5" x14ac:dyDescent="0.25">
      <c r="B83" s="545"/>
      <c r="C83" s="546"/>
      <c r="D83" s="546"/>
      <c r="E83" s="559" t="s">
        <v>492</v>
      </c>
      <c r="F83" s="560">
        <f>F61+F81</f>
        <v>2069674.4499999997</v>
      </c>
      <c r="G83" s="561">
        <f>G61+G81</f>
        <v>799913.59999999986</v>
      </c>
    </row>
    <row r="84" spans="2:7" ht="9" customHeight="1" x14ac:dyDescent="0.25">
      <c r="B84" s="571"/>
      <c r="C84" s="572"/>
      <c r="D84" s="572"/>
      <c r="E84" s="573"/>
      <c r="F84" s="572"/>
      <c r="G84" s="574"/>
    </row>
    <row r="85" spans="2:7" x14ac:dyDescent="0.25">
      <c r="B85" s="46"/>
      <c r="C85" s="47"/>
      <c r="D85" s="47"/>
      <c r="E85" s="48"/>
      <c r="F85" s="47"/>
      <c r="G85" s="50"/>
    </row>
    <row r="86" spans="2:7" ht="9" customHeight="1" x14ac:dyDescent="0.25">
      <c r="B86" s="51"/>
      <c r="C86" s="51"/>
      <c r="D86" s="51"/>
      <c r="E86" s="51"/>
      <c r="F86" s="51"/>
      <c r="G86" s="51"/>
    </row>
    <row r="87" spans="2:7" ht="25.5" x14ac:dyDescent="0.25">
      <c r="B87" s="63"/>
      <c r="C87" s="64"/>
      <c r="D87" s="64"/>
      <c r="E87" s="67" t="s">
        <v>492</v>
      </c>
      <c r="F87" s="68">
        <f>F65+F85</f>
        <v>181267.3</v>
      </c>
      <c r="G87" s="69">
        <f>G65+G85</f>
        <v>181267.3</v>
      </c>
    </row>
    <row r="88" spans="2:7" ht="9" customHeight="1" x14ac:dyDescent="0.25">
      <c r="B88" s="70"/>
      <c r="C88" s="71"/>
      <c r="D88" s="71"/>
      <c r="E88" s="72"/>
      <c r="F88" s="71"/>
      <c r="G88" s="73"/>
    </row>
    <row r="89" spans="2:7" ht="7.5" customHeight="1" x14ac:dyDescent="0.25">
      <c r="B89" s="74"/>
      <c r="C89" s="75"/>
      <c r="D89" s="75"/>
      <c r="E89" s="76"/>
      <c r="F89" s="75"/>
      <c r="G89" s="77"/>
    </row>
    <row r="90" spans="2:7" ht="15" customHeight="1" x14ac:dyDescent="0.25">
      <c r="B90" s="161" t="s">
        <v>709</v>
      </c>
      <c r="C90" s="138"/>
      <c r="D90" s="138"/>
      <c r="E90" s="138"/>
      <c r="F90" s="138"/>
      <c r="G90" s="78"/>
    </row>
    <row r="91" spans="2:7" ht="15" customHeight="1" x14ac:dyDescent="0.25">
      <c r="B91" s="79"/>
      <c r="C91" s="79"/>
      <c r="D91" s="79"/>
      <c r="E91" s="79"/>
      <c r="F91" s="79"/>
      <c r="G91" s="79"/>
    </row>
    <row r="92" spans="2:7" x14ac:dyDescent="0.25">
      <c r="B92" s="55"/>
      <c r="C92" s="55"/>
      <c r="D92" s="55"/>
      <c r="E92" s="55"/>
      <c r="F92" s="55"/>
      <c r="G92" s="55"/>
    </row>
    <row r="93" spans="2:7" x14ac:dyDescent="0.25">
      <c r="B93" s="764"/>
      <c r="C93" s="764"/>
      <c r="D93" s="55"/>
      <c r="E93" s="55"/>
      <c r="F93" s="55"/>
      <c r="G93" s="55"/>
    </row>
    <row r="94" spans="2:7" x14ac:dyDescent="0.25">
      <c r="B94" s="765"/>
      <c r="C94" s="765"/>
      <c r="D94" s="55"/>
      <c r="E94" s="55"/>
      <c r="F94" s="55"/>
      <c r="G94" s="55"/>
    </row>
    <row r="95" spans="2:7" x14ac:dyDescent="0.25">
      <c r="B95" s="57"/>
      <c r="C95" s="57"/>
      <c r="D95" s="55"/>
      <c r="E95" s="55"/>
      <c r="F95" s="55"/>
      <c r="G95" s="55"/>
    </row>
    <row r="96" spans="2:7" x14ac:dyDescent="0.25">
      <c r="B96" s="766"/>
      <c r="C96" s="766"/>
      <c r="D96" s="55"/>
      <c r="E96" s="55"/>
      <c r="F96" s="55"/>
      <c r="G96" s="55"/>
    </row>
    <row r="99" spans="2:8" x14ac:dyDescent="0.25">
      <c r="B99" s="81"/>
      <c r="C99" s="81"/>
      <c r="D99" s="81"/>
      <c r="E99" s="81"/>
      <c r="F99" s="81"/>
      <c r="G99" s="81"/>
      <c r="H99" s="81"/>
    </row>
    <row r="100" spans="2:8" ht="16.5" x14ac:dyDescent="0.25">
      <c r="B100" s="30"/>
      <c r="C100" s="30"/>
      <c r="D100" s="30"/>
      <c r="E100" s="30"/>
      <c r="F100" s="30"/>
      <c r="G100" s="81"/>
      <c r="H100" s="81"/>
    </row>
    <row r="101" spans="2:8" ht="16.5" x14ac:dyDescent="0.25">
      <c r="B101" s="30"/>
      <c r="C101" s="30"/>
      <c r="D101" s="30"/>
      <c r="E101" s="30"/>
      <c r="F101" s="30"/>
      <c r="G101" s="81"/>
      <c r="H101" s="81"/>
    </row>
    <row r="102" spans="2:8" ht="16.5" x14ac:dyDescent="0.35">
      <c r="B102" s="23"/>
      <c r="C102" s="23"/>
      <c r="D102" s="23"/>
      <c r="E102" s="23"/>
      <c r="F102" s="23"/>
      <c r="G102" s="81"/>
      <c r="H102" s="81"/>
    </row>
    <row r="103" spans="2:8" x14ac:dyDescent="0.25">
      <c r="B103" s="81"/>
      <c r="C103" s="81"/>
      <c r="D103" s="81"/>
      <c r="E103" s="81"/>
      <c r="F103" s="81"/>
      <c r="G103" s="81"/>
      <c r="H103" s="81"/>
    </row>
  </sheetData>
  <customSheetViews>
    <customSheetView guid="{05A24B3F-0046-4A93-964B-C8E884CA78A3}" showGridLines="0">
      <selection activeCell="A2" sqref="A2:XFD5"/>
      <rowBreaks count="2" manualBreakCount="2">
        <brk id="56" min="1" max="6" man="1"/>
        <brk id="91" min="1" max="6" man="1"/>
      </rowBreaks>
      <pageMargins left="0.70866141732283472" right="0.70866141732283472" top="0.74803149606299213" bottom="0.74803149606299213" header="0.31496062992125984" footer="0.31496062992125984"/>
      <pageSetup paperSize="9" scale="76" orientation="landscape" r:id="rId1"/>
    </customSheetView>
    <customSheetView guid="{AB7C7113-F865-4779-9FA4-3A0AD2C9E93A}" showGridLines="0">
      <selection activeCell="A2" sqref="A2:XFD5"/>
      <rowBreaks count="2" manualBreakCount="2">
        <brk id="56" min="1" max="6" man="1"/>
        <brk id="91" min="1" max="6" man="1"/>
      </rowBreaks>
      <pageMargins left="0.70866141732283472" right="0.70866141732283472" top="0.74803149606299213" bottom="0.74803149606299213" header="0.31496062992125984" footer="0.31496062992125984"/>
      <pageSetup paperSize="9" scale="76" orientation="landscape" r:id="rId2"/>
    </customSheetView>
  </customSheetViews>
  <mergeCells count="11">
    <mergeCell ref="B93:C93"/>
    <mergeCell ref="B94:C94"/>
    <mergeCell ref="B96:C96"/>
    <mergeCell ref="B2:G2"/>
    <mergeCell ref="B5:G5"/>
    <mergeCell ref="G6:G8"/>
    <mergeCell ref="B6:B8"/>
    <mergeCell ref="C6:C8"/>
    <mergeCell ref="D6:D8"/>
    <mergeCell ref="E6:E8"/>
    <mergeCell ref="F6:F8"/>
  </mergeCells>
  <pageMargins left="0.70866141732283472" right="0.70866141732283472" top="0.74803149606299213" bottom="0.74803149606299213" header="0.31496062992125984" footer="0.31496062992125984"/>
  <pageSetup scale="39" orientation="landscape" r:id="rId3"/>
  <rowBreaks count="1" manualBreakCount="1">
    <brk id="61"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86"/>
  <sheetViews>
    <sheetView showGridLines="0" view="pageBreakPreview" topLeftCell="A61" zoomScale="60" zoomScaleNormal="100" workbookViewId="0">
      <selection activeCell="G37" sqref="G37"/>
    </sheetView>
  </sheetViews>
  <sheetFormatPr baseColWidth="10" defaultRowHeight="15" x14ac:dyDescent="0.25"/>
  <cols>
    <col min="3" max="3" width="57.28515625" customWidth="1"/>
    <col min="4" max="4" width="24" customWidth="1"/>
    <col min="5" max="5" width="13.42578125" customWidth="1"/>
    <col min="6" max="6" width="14.5703125" customWidth="1"/>
  </cols>
  <sheetData>
    <row r="1" spans="2:7" ht="11.25" customHeight="1" thickBot="1" x14ac:dyDescent="0.3"/>
    <row r="2" spans="2:7" s="58" customFormat="1" ht="23.25" customHeight="1" thickTop="1" x14ac:dyDescent="0.25">
      <c r="B2" s="782" t="s">
        <v>349</v>
      </c>
      <c r="C2" s="783"/>
      <c r="D2" s="783"/>
      <c r="E2" s="783"/>
      <c r="F2" s="784"/>
      <c r="G2" s="123"/>
    </row>
    <row r="3" spans="2:7" s="58" customFormat="1" ht="10.5" customHeight="1" x14ac:dyDescent="0.25">
      <c r="B3" s="785" t="s">
        <v>521</v>
      </c>
      <c r="C3" s="786"/>
      <c r="D3" s="786"/>
      <c r="E3" s="786"/>
      <c r="F3" s="787"/>
      <c r="G3" s="122"/>
    </row>
    <row r="4" spans="2:7" s="58" customFormat="1" ht="10.5" customHeight="1" x14ac:dyDescent="0.25">
      <c r="B4" s="785" t="s">
        <v>494</v>
      </c>
      <c r="C4" s="786"/>
      <c r="D4" s="786"/>
      <c r="E4" s="786"/>
      <c r="F4" s="787"/>
      <c r="G4" s="122"/>
    </row>
    <row r="5" spans="2:7" s="58" customFormat="1" ht="10.5" customHeight="1" x14ac:dyDescent="0.25">
      <c r="B5" s="785" t="s">
        <v>341</v>
      </c>
      <c r="C5" s="786"/>
      <c r="D5" s="786"/>
      <c r="E5" s="786"/>
      <c r="F5" s="787"/>
      <c r="G5" s="122"/>
    </row>
    <row r="6" spans="2:7" s="58" customFormat="1" ht="10.5" customHeight="1" x14ac:dyDescent="0.25">
      <c r="B6" s="575"/>
      <c r="C6" s="173"/>
      <c r="D6" s="576"/>
      <c r="E6" s="576"/>
      <c r="F6" s="577"/>
      <c r="G6" s="122"/>
    </row>
    <row r="7" spans="2:7" ht="15.75" thickBot="1" x14ac:dyDescent="0.3">
      <c r="B7" s="578" t="s">
        <v>1065</v>
      </c>
      <c r="C7" s="35"/>
      <c r="D7" s="579"/>
      <c r="E7" s="579"/>
      <c r="F7" s="580"/>
    </row>
    <row r="8" spans="2:7" ht="15.75" thickTop="1" x14ac:dyDescent="0.25">
      <c r="B8" s="802" t="s">
        <v>358</v>
      </c>
      <c r="C8" s="803"/>
      <c r="D8" s="581" t="s">
        <v>522</v>
      </c>
      <c r="E8" s="804" t="s">
        <v>710</v>
      </c>
      <c r="F8" s="581" t="s">
        <v>523</v>
      </c>
    </row>
    <row r="9" spans="2:7" ht="15.75" thickBot="1" x14ac:dyDescent="0.3">
      <c r="B9" s="792"/>
      <c r="C9" s="793"/>
      <c r="D9" s="582" t="s">
        <v>361</v>
      </c>
      <c r="E9" s="805"/>
      <c r="F9" s="582" t="s">
        <v>711</v>
      </c>
    </row>
    <row r="10" spans="2:7" x14ac:dyDescent="0.25">
      <c r="B10" s="124"/>
      <c r="C10" s="125" t="s">
        <v>525</v>
      </c>
      <c r="D10" s="583">
        <v>6490017</v>
      </c>
      <c r="E10" s="583">
        <v>5898876.7300000004</v>
      </c>
      <c r="F10" s="583">
        <v>5898876.7300000004</v>
      </c>
    </row>
    <row r="11" spans="2:7" x14ac:dyDescent="0.25">
      <c r="B11" s="126"/>
      <c r="C11" s="127" t="s">
        <v>526</v>
      </c>
      <c r="D11" s="584">
        <v>6490017</v>
      </c>
      <c r="E11" s="584">
        <v>5898876.7300000004</v>
      </c>
      <c r="F11" s="584">
        <v>5898876.7300000004</v>
      </c>
    </row>
    <row r="12" spans="2:7" x14ac:dyDescent="0.25">
      <c r="B12" s="126"/>
      <c r="C12" s="127" t="s">
        <v>527</v>
      </c>
      <c r="D12" s="584">
        <v>0</v>
      </c>
      <c r="E12" s="584">
        <v>0</v>
      </c>
      <c r="F12" s="584">
        <v>0</v>
      </c>
    </row>
    <row r="13" spans="2:7" x14ac:dyDescent="0.25">
      <c r="B13" s="126"/>
      <c r="C13" s="127" t="s">
        <v>528</v>
      </c>
      <c r="D13" s="584">
        <v>0</v>
      </c>
      <c r="E13" s="584">
        <v>0</v>
      </c>
      <c r="F13" s="584">
        <v>0</v>
      </c>
    </row>
    <row r="14" spans="2:7" x14ac:dyDescent="0.25">
      <c r="B14" s="128"/>
      <c r="C14" s="129" t="s">
        <v>529</v>
      </c>
      <c r="D14" s="584">
        <v>6490017</v>
      </c>
      <c r="E14" s="584">
        <v>4968091.6500000004</v>
      </c>
      <c r="F14" s="584">
        <v>4968091.6500000004</v>
      </c>
    </row>
    <row r="15" spans="2:7" x14ac:dyDescent="0.25">
      <c r="B15" s="126"/>
      <c r="C15" s="127" t="s">
        <v>530</v>
      </c>
      <c r="D15" s="584">
        <v>6490017</v>
      </c>
      <c r="E15" s="584">
        <v>4968091.6500000004</v>
      </c>
      <c r="F15" s="584">
        <v>4968091.6500000004</v>
      </c>
    </row>
    <row r="16" spans="2:7" x14ac:dyDescent="0.25">
      <c r="B16" s="126"/>
      <c r="C16" s="127" t="s">
        <v>531</v>
      </c>
      <c r="D16" s="584">
        <v>0</v>
      </c>
      <c r="E16" s="584">
        <v>0</v>
      </c>
      <c r="F16" s="584">
        <v>0</v>
      </c>
    </row>
    <row r="17" spans="2:9" x14ac:dyDescent="0.25">
      <c r="B17" s="126"/>
      <c r="C17" s="129" t="s">
        <v>532</v>
      </c>
      <c r="D17" s="585">
        <v>0</v>
      </c>
      <c r="E17" s="584">
        <v>0</v>
      </c>
      <c r="F17" s="584">
        <v>0</v>
      </c>
    </row>
    <row r="18" spans="2:9" x14ac:dyDescent="0.25">
      <c r="B18" s="126"/>
      <c r="C18" s="127" t="s">
        <v>533</v>
      </c>
      <c r="D18" s="585">
        <v>0</v>
      </c>
      <c r="E18" s="584">
        <v>0</v>
      </c>
      <c r="F18" s="584">
        <v>0</v>
      </c>
    </row>
    <row r="19" spans="2:9" x14ac:dyDescent="0.25">
      <c r="B19" s="126"/>
      <c r="C19" s="127" t="s">
        <v>534</v>
      </c>
      <c r="D19" s="585">
        <v>0</v>
      </c>
      <c r="E19" s="584">
        <v>0</v>
      </c>
      <c r="F19" s="584">
        <v>0</v>
      </c>
    </row>
    <row r="20" spans="2:9" x14ac:dyDescent="0.25">
      <c r="B20" s="126"/>
      <c r="C20" s="129" t="s">
        <v>535</v>
      </c>
      <c r="D20" s="584">
        <v>0</v>
      </c>
      <c r="E20" s="584">
        <v>930785.08</v>
      </c>
      <c r="F20" s="584">
        <v>930785.08</v>
      </c>
    </row>
    <row r="21" spans="2:9" x14ac:dyDescent="0.25">
      <c r="B21" s="126"/>
      <c r="C21" s="129" t="s">
        <v>536</v>
      </c>
      <c r="D21" s="584">
        <v>0</v>
      </c>
      <c r="E21" s="584">
        <v>930785.08</v>
      </c>
      <c r="F21" s="584">
        <v>930785.08</v>
      </c>
    </row>
    <row r="22" spans="2:9" ht="16.5" x14ac:dyDescent="0.25">
      <c r="B22" s="126"/>
      <c r="C22" s="129" t="s">
        <v>537</v>
      </c>
      <c r="D22" s="584">
        <v>0</v>
      </c>
      <c r="E22" s="584">
        <v>930785.08</v>
      </c>
      <c r="F22" s="584">
        <v>930785.08</v>
      </c>
    </row>
    <row r="23" spans="2:9" ht="15.75" thickBot="1" x14ac:dyDescent="0.3">
      <c r="B23" s="130"/>
      <c r="C23" s="131"/>
      <c r="D23" s="586"/>
      <c r="E23" s="586"/>
      <c r="F23" s="586"/>
    </row>
    <row r="24" spans="2:9" ht="15.75" thickBot="1" x14ac:dyDescent="0.3">
      <c r="C24" s="121" t="s">
        <v>0</v>
      </c>
      <c r="D24" s="587" t="s">
        <v>493</v>
      </c>
      <c r="E24" s="587" t="s">
        <v>364</v>
      </c>
      <c r="F24" s="587" t="s">
        <v>365</v>
      </c>
    </row>
    <row r="25" spans="2:9" x14ac:dyDescent="0.25">
      <c r="C25" s="119" t="s">
        <v>538</v>
      </c>
      <c r="D25" s="588">
        <v>0</v>
      </c>
      <c r="E25" s="588">
        <v>0</v>
      </c>
      <c r="F25" s="588">
        <v>0</v>
      </c>
    </row>
    <row r="26" spans="2:9" x14ac:dyDescent="0.25">
      <c r="C26" s="120" t="s">
        <v>539</v>
      </c>
      <c r="D26" s="588">
        <v>0</v>
      </c>
      <c r="E26" s="588">
        <v>0</v>
      </c>
      <c r="F26" s="588">
        <v>0</v>
      </c>
    </row>
    <row r="27" spans="2:9" x14ac:dyDescent="0.25">
      <c r="C27" s="120" t="s">
        <v>540</v>
      </c>
      <c r="D27" s="588">
        <v>0</v>
      </c>
      <c r="E27" s="588">
        <v>0</v>
      </c>
      <c r="F27" s="588">
        <v>0</v>
      </c>
    </row>
    <row r="28" spans="2:9" ht="15.75" thickBot="1" x14ac:dyDescent="0.3">
      <c r="C28" s="119" t="s">
        <v>541</v>
      </c>
      <c r="D28" s="588">
        <v>0</v>
      </c>
      <c r="E28" s="588">
        <v>930785.08</v>
      </c>
      <c r="F28" s="588">
        <v>930785.08</v>
      </c>
    </row>
    <row r="29" spans="2:9" x14ac:dyDescent="0.25">
      <c r="B29" s="790" t="s">
        <v>0</v>
      </c>
      <c r="C29" s="791"/>
      <c r="D29" s="794" t="s">
        <v>542</v>
      </c>
      <c r="E29" s="794" t="s">
        <v>364</v>
      </c>
      <c r="F29" s="589" t="s">
        <v>523</v>
      </c>
    </row>
    <row r="30" spans="2:9" ht="15.75" thickBot="1" x14ac:dyDescent="0.3">
      <c r="B30" s="792"/>
      <c r="C30" s="793"/>
      <c r="D30" s="795"/>
      <c r="E30" s="795"/>
      <c r="F30" s="590" t="s">
        <v>365</v>
      </c>
    </row>
    <row r="31" spans="2:9" x14ac:dyDescent="0.25">
      <c r="B31" s="167"/>
      <c r="C31" s="168"/>
      <c r="D31" s="591"/>
      <c r="E31" s="591"/>
      <c r="F31" s="591"/>
      <c r="I31" t="s">
        <v>76</v>
      </c>
    </row>
    <row r="32" spans="2:9" x14ac:dyDescent="0.25">
      <c r="B32" s="169"/>
      <c r="C32" s="170" t="s">
        <v>543</v>
      </c>
      <c r="D32" s="592">
        <v>0</v>
      </c>
      <c r="E32" s="592">
        <v>0</v>
      </c>
      <c r="F32" s="592">
        <v>0</v>
      </c>
    </row>
    <row r="33" spans="2:6" x14ac:dyDescent="0.25">
      <c r="B33" s="133"/>
      <c r="C33" s="134" t="s">
        <v>544</v>
      </c>
      <c r="D33" s="592">
        <v>0</v>
      </c>
      <c r="E33" s="592">
        <v>0</v>
      </c>
      <c r="F33" s="592">
        <v>0</v>
      </c>
    </row>
    <row r="34" spans="2:6" x14ac:dyDescent="0.25">
      <c r="B34" s="133"/>
      <c r="C34" s="134" t="s">
        <v>545</v>
      </c>
      <c r="D34" s="592">
        <v>0</v>
      </c>
      <c r="E34" s="592">
        <v>0</v>
      </c>
      <c r="F34" s="592">
        <v>0</v>
      </c>
    </row>
    <row r="35" spans="2:6" x14ac:dyDescent="0.25">
      <c r="B35" s="169"/>
      <c r="C35" s="170" t="s">
        <v>546</v>
      </c>
      <c r="D35" s="592">
        <v>0</v>
      </c>
      <c r="E35" s="592">
        <v>0</v>
      </c>
      <c r="F35" s="592">
        <v>0</v>
      </c>
    </row>
    <row r="36" spans="2:6" x14ac:dyDescent="0.25">
      <c r="B36" s="133"/>
      <c r="C36" s="134" t="s">
        <v>547</v>
      </c>
      <c r="D36" s="592">
        <v>0</v>
      </c>
      <c r="E36" s="592">
        <v>0</v>
      </c>
      <c r="F36" s="592">
        <v>0</v>
      </c>
    </row>
    <row r="37" spans="2:6" x14ac:dyDescent="0.25">
      <c r="B37" s="133"/>
      <c r="C37" s="134" t="s">
        <v>548</v>
      </c>
      <c r="D37" s="592">
        <v>0</v>
      </c>
      <c r="E37" s="592">
        <v>0</v>
      </c>
      <c r="F37" s="592">
        <v>0</v>
      </c>
    </row>
    <row r="38" spans="2:6" x14ac:dyDescent="0.25">
      <c r="B38" s="133"/>
      <c r="C38" s="132"/>
      <c r="D38" s="592"/>
      <c r="E38" s="592"/>
      <c r="F38" s="592"/>
    </row>
    <row r="39" spans="2:6" x14ac:dyDescent="0.25">
      <c r="B39" s="798"/>
      <c r="C39" s="800" t="s">
        <v>549</v>
      </c>
      <c r="D39" s="788">
        <v>0</v>
      </c>
      <c r="E39" s="788">
        <v>0</v>
      </c>
      <c r="F39" s="788">
        <v>0</v>
      </c>
    </row>
    <row r="40" spans="2:6" ht="15.75" thickBot="1" x14ac:dyDescent="0.3">
      <c r="B40" s="799"/>
      <c r="C40" s="801"/>
      <c r="D40" s="789"/>
      <c r="E40" s="789"/>
      <c r="F40" s="789"/>
    </row>
    <row r="41" spans="2:6" ht="15.75" thickBot="1" x14ac:dyDescent="0.3">
      <c r="D41" s="588"/>
      <c r="E41" s="588"/>
      <c r="F41" s="588"/>
    </row>
    <row r="42" spans="2:6" x14ac:dyDescent="0.25">
      <c r="B42" s="790" t="s">
        <v>0</v>
      </c>
      <c r="C42" s="791"/>
      <c r="D42" s="794" t="s">
        <v>558</v>
      </c>
      <c r="E42" s="794" t="s">
        <v>364</v>
      </c>
      <c r="F42" s="794" t="s">
        <v>559</v>
      </c>
    </row>
    <row r="43" spans="2:6" ht="15.75" thickBot="1" x14ac:dyDescent="0.3">
      <c r="B43" s="792"/>
      <c r="C43" s="793"/>
      <c r="D43" s="795"/>
      <c r="E43" s="795"/>
      <c r="F43" s="795"/>
    </row>
    <row r="44" spans="2:6" x14ac:dyDescent="0.25">
      <c r="B44" s="796"/>
      <c r="C44" s="797"/>
      <c r="D44" s="591"/>
      <c r="E44" s="591"/>
      <c r="F44" s="591"/>
    </row>
    <row r="45" spans="2:6" x14ac:dyDescent="0.25">
      <c r="B45" s="133"/>
      <c r="C45" s="132" t="s">
        <v>550</v>
      </c>
      <c r="D45" s="592">
        <v>6490017</v>
      </c>
      <c r="E45" s="592">
        <v>5898876.7300000004</v>
      </c>
      <c r="F45" s="592">
        <v>5898876.7300000004</v>
      </c>
    </row>
    <row r="46" spans="2:6" x14ac:dyDescent="0.25">
      <c r="B46" s="133"/>
      <c r="C46" s="132" t="s">
        <v>551</v>
      </c>
      <c r="D46" s="592">
        <v>0</v>
      </c>
      <c r="E46" s="592">
        <v>0</v>
      </c>
      <c r="F46" s="592">
        <v>0</v>
      </c>
    </row>
    <row r="47" spans="2:6" x14ac:dyDescent="0.25">
      <c r="B47" s="133"/>
      <c r="C47" s="134" t="s">
        <v>544</v>
      </c>
      <c r="D47" s="592">
        <v>0</v>
      </c>
      <c r="E47" s="592">
        <v>0</v>
      </c>
      <c r="F47" s="592">
        <v>0</v>
      </c>
    </row>
    <row r="48" spans="2:6" x14ac:dyDescent="0.25">
      <c r="B48" s="133"/>
      <c r="C48" s="134" t="s">
        <v>547</v>
      </c>
      <c r="D48" s="592">
        <v>0</v>
      </c>
      <c r="E48" s="592">
        <v>0</v>
      </c>
      <c r="F48" s="592">
        <v>0</v>
      </c>
    </row>
    <row r="49" spans="2:6" x14ac:dyDescent="0.25">
      <c r="B49" s="133"/>
      <c r="C49" s="132"/>
      <c r="D49" s="592"/>
      <c r="E49" s="592"/>
      <c r="F49" s="592"/>
    </row>
    <row r="50" spans="2:6" x14ac:dyDescent="0.25">
      <c r="B50" s="133"/>
      <c r="C50" s="132" t="s">
        <v>530</v>
      </c>
      <c r="D50" s="592">
        <v>6490017</v>
      </c>
      <c r="E50" s="592">
        <v>4968091.6500000004</v>
      </c>
      <c r="F50" s="592">
        <v>4968091.6500000004</v>
      </c>
    </row>
    <row r="51" spans="2:6" x14ac:dyDescent="0.25">
      <c r="B51" s="133"/>
      <c r="C51" s="132"/>
      <c r="D51" s="592"/>
      <c r="E51" s="592"/>
      <c r="F51" s="592"/>
    </row>
    <row r="52" spans="2:6" x14ac:dyDescent="0.25">
      <c r="B52" s="133"/>
      <c r="C52" s="132" t="s">
        <v>533</v>
      </c>
      <c r="D52" s="593">
        <v>0</v>
      </c>
      <c r="E52" s="592">
        <v>0</v>
      </c>
      <c r="F52" s="592">
        <v>0</v>
      </c>
    </row>
    <row r="53" spans="2:6" x14ac:dyDescent="0.25">
      <c r="B53" s="133"/>
      <c r="C53" s="132"/>
      <c r="D53" s="592"/>
      <c r="E53" s="592"/>
      <c r="F53" s="592"/>
    </row>
    <row r="54" spans="2:6" x14ac:dyDescent="0.25">
      <c r="B54" s="169"/>
      <c r="C54" s="170" t="s">
        <v>552</v>
      </c>
      <c r="D54" s="594">
        <v>0</v>
      </c>
      <c r="E54" s="594">
        <v>930785.08</v>
      </c>
      <c r="F54" s="594">
        <v>930785.08</v>
      </c>
    </row>
    <row r="55" spans="2:6" x14ac:dyDescent="0.25">
      <c r="B55" s="169"/>
      <c r="C55" s="170" t="s">
        <v>553</v>
      </c>
      <c r="D55" s="594">
        <v>0</v>
      </c>
      <c r="E55" s="594">
        <v>930785.08</v>
      </c>
      <c r="F55" s="594">
        <v>930785.08</v>
      </c>
    </row>
    <row r="56" spans="2:6" ht="15.75" thickBot="1" x14ac:dyDescent="0.3">
      <c r="B56" s="135"/>
      <c r="C56" s="136"/>
      <c r="D56" s="595"/>
      <c r="E56" s="595"/>
      <c r="F56" s="595"/>
    </row>
    <row r="57" spans="2:6" ht="15.75" thickBot="1" x14ac:dyDescent="0.3">
      <c r="D57" s="588"/>
      <c r="E57" s="588"/>
      <c r="F57" s="588"/>
    </row>
    <row r="58" spans="2:6" x14ac:dyDescent="0.25">
      <c r="B58" s="790" t="s">
        <v>0</v>
      </c>
      <c r="C58" s="791"/>
      <c r="D58" s="794" t="s">
        <v>542</v>
      </c>
      <c r="E58" s="794" t="s">
        <v>364</v>
      </c>
      <c r="F58" s="589" t="s">
        <v>523</v>
      </c>
    </row>
    <row r="59" spans="2:6" ht="15.75" thickBot="1" x14ac:dyDescent="0.3">
      <c r="B59" s="792"/>
      <c r="C59" s="793"/>
      <c r="D59" s="795"/>
      <c r="E59" s="795"/>
      <c r="F59" s="590" t="s">
        <v>365</v>
      </c>
    </row>
    <row r="60" spans="2:6" x14ac:dyDescent="0.25">
      <c r="B60" s="796"/>
      <c r="C60" s="797"/>
      <c r="D60" s="591"/>
      <c r="E60" s="591"/>
      <c r="F60" s="591"/>
    </row>
    <row r="61" spans="2:6" x14ac:dyDescent="0.25">
      <c r="B61" s="133"/>
      <c r="C61" s="132" t="s">
        <v>527</v>
      </c>
      <c r="D61" s="592">
        <v>0</v>
      </c>
      <c r="E61" s="592">
        <v>0</v>
      </c>
      <c r="F61" s="592">
        <v>0</v>
      </c>
    </row>
    <row r="62" spans="2:6" x14ac:dyDescent="0.25">
      <c r="B62" s="133"/>
      <c r="C62" s="132" t="s">
        <v>554</v>
      </c>
      <c r="D62" s="592">
        <v>0</v>
      </c>
      <c r="E62" s="592">
        <v>0</v>
      </c>
      <c r="F62" s="592">
        <v>0</v>
      </c>
    </row>
    <row r="63" spans="2:6" x14ac:dyDescent="0.25">
      <c r="B63" s="133"/>
      <c r="C63" s="143" t="s">
        <v>545</v>
      </c>
      <c r="D63" s="592">
        <v>0</v>
      </c>
      <c r="E63" s="592">
        <v>0</v>
      </c>
      <c r="F63" s="592">
        <v>0</v>
      </c>
    </row>
    <row r="64" spans="2:6" x14ac:dyDescent="0.25">
      <c r="B64" s="133"/>
      <c r="C64" s="134" t="s">
        <v>548</v>
      </c>
      <c r="D64" s="592">
        <v>0</v>
      </c>
      <c r="E64" s="592">
        <v>0</v>
      </c>
      <c r="F64" s="592">
        <v>0</v>
      </c>
    </row>
    <row r="65" spans="2:6" x14ac:dyDescent="0.25">
      <c r="B65" s="133"/>
      <c r="C65" s="132"/>
      <c r="D65" s="592"/>
      <c r="E65" s="592"/>
      <c r="F65" s="592"/>
    </row>
    <row r="66" spans="2:6" x14ac:dyDescent="0.25">
      <c r="B66" s="133"/>
      <c r="C66" s="132" t="s">
        <v>555</v>
      </c>
      <c r="D66" s="592">
        <v>0</v>
      </c>
      <c r="E66" s="592">
        <v>0</v>
      </c>
      <c r="F66" s="592">
        <v>0</v>
      </c>
    </row>
    <row r="67" spans="2:6" x14ac:dyDescent="0.25">
      <c r="B67" s="133"/>
      <c r="C67" s="132"/>
      <c r="D67" s="592"/>
      <c r="E67" s="592"/>
      <c r="F67" s="592"/>
    </row>
    <row r="68" spans="2:6" x14ac:dyDescent="0.25">
      <c r="B68" s="133"/>
      <c r="C68" s="132" t="s">
        <v>534</v>
      </c>
      <c r="D68" s="593">
        <v>0</v>
      </c>
      <c r="E68" s="592">
        <v>0</v>
      </c>
      <c r="F68" s="592">
        <v>0</v>
      </c>
    </row>
    <row r="69" spans="2:6" x14ac:dyDescent="0.25">
      <c r="B69" s="133"/>
      <c r="C69" s="132"/>
      <c r="D69" s="592"/>
      <c r="E69" s="592"/>
      <c r="F69" s="592"/>
    </row>
    <row r="70" spans="2:6" x14ac:dyDescent="0.25">
      <c r="B70" s="169"/>
      <c r="C70" s="170" t="s">
        <v>556</v>
      </c>
      <c r="D70" s="594">
        <v>0</v>
      </c>
      <c r="E70" s="594">
        <v>0</v>
      </c>
      <c r="F70" s="594">
        <v>0</v>
      </c>
    </row>
    <row r="71" spans="2:6" x14ac:dyDescent="0.25">
      <c r="B71" s="798"/>
      <c r="C71" s="800" t="s">
        <v>557</v>
      </c>
      <c r="D71" s="788">
        <v>0</v>
      </c>
      <c r="E71" s="788">
        <v>0</v>
      </c>
      <c r="F71" s="788">
        <v>0</v>
      </c>
    </row>
    <row r="72" spans="2:6" ht="15.75" thickBot="1" x14ac:dyDescent="0.3">
      <c r="B72" s="799"/>
      <c r="C72" s="801"/>
      <c r="D72" s="789"/>
      <c r="E72" s="789"/>
      <c r="F72" s="789"/>
    </row>
    <row r="73" spans="2:6" x14ac:dyDescent="0.25">
      <c r="B73" s="161" t="s">
        <v>709</v>
      </c>
      <c r="C73" s="138"/>
      <c r="D73" s="138"/>
      <c r="E73" s="138"/>
      <c r="F73" s="138"/>
    </row>
    <row r="82" spans="2:7" x14ac:dyDescent="0.25">
      <c r="B82" s="81"/>
      <c r="C82" s="81"/>
      <c r="D82" s="81"/>
      <c r="E82" s="81"/>
      <c r="F82" s="81"/>
      <c r="G82" s="81"/>
    </row>
    <row r="83" spans="2:7" ht="16.5" x14ac:dyDescent="0.25">
      <c r="B83" s="30"/>
      <c r="C83" s="30"/>
      <c r="D83" s="30"/>
      <c r="E83" s="30"/>
      <c r="F83" s="30"/>
      <c r="G83" s="81"/>
    </row>
    <row r="84" spans="2:7" ht="16.5" x14ac:dyDescent="0.25">
      <c r="B84" s="30"/>
      <c r="C84" s="30"/>
      <c r="D84" s="30"/>
      <c r="E84" s="30"/>
      <c r="F84" s="30"/>
      <c r="G84" s="81"/>
    </row>
    <row r="85" spans="2:7" ht="16.5" x14ac:dyDescent="0.35">
      <c r="B85" s="23"/>
      <c r="C85" s="23"/>
      <c r="D85" s="23"/>
      <c r="E85" s="23"/>
      <c r="F85" s="23"/>
      <c r="G85" s="81"/>
    </row>
    <row r="86" spans="2:7" x14ac:dyDescent="0.25">
      <c r="B86" s="81"/>
      <c r="C86" s="81"/>
      <c r="D86" s="81"/>
      <c r="E86" s="81"/>
      <c r="F86" s="81"/>
      <c r="G86" s="81"/>
    </row>
  </sheetData>
  <customSheetViews>
    <customSheetView guid="{05A24B3F-0046-4A93-964B-C8E884CA78A3}">
      <selection activeCell="J18" sqref="J18"/>
      <pageMargins left="0.7" right="0.7" top="0.75" bottom="0.75" header="0.3" footer="0.3"/>
      <pageSetup orientation="portrait" r:id="rId1"/>
    </customSheetView>
    <customSheetView guid="{AB7C7113-F865-4779-9FA4-3A0AD2C9E93A}">
      <selection activeCell="J18" sqref="J18"/>
      <pageMargins left="0.7" right="0.7" top="0.75" bottom="0.75" header="0.3" footer="0.3"/>
      <pageSetup orientation="portrait" r:id="rId2"/>
    </customSheetView>
  </customSheetViews>
  <mergeCells count="28">
    <mergeCell ref="F42:F43"/>
    <mergeCell ref="D42:D43"/>
    <mergeCell ref="E71:E72"/>
    <mergeCell ref="B39:B40"/>
    <mergeCell ref="C39:C40"/>
    <mergeCell ref="D39:D40"/>
    <mergeCell ref="E39:E40"/>
    <mergeCell ref="B8:C9"/>
    <mergeCell ref="E8:E9"/>
    <mergeCell ref="B29:C30"/>
    <mergeCell ref="D29:D30"/>
    <mergeCell ref="E29:E30"/>
    <mergeCell ref="B2:F2"/>
    <mergeCell ref="B3:F3"/>
    <mergeCell ref="B4:F4"/>
    <mergeCell ref="B5:F5"/>
    <mergeCell ref="F71:F72"/>
    <mergeCell ref="F39:F40"/>
    <mergeCell ref="B42:C43"/>
    <mergeCell ref="E42:E43"/>
    <mergeCell ref="B44:C44"/>
    <mergeCell ref="B58:C59"/>
    <mergeCell ref="D58:D59"/>
    <mergeCell ref="E58:E59"/>
    <mergeCell ref="B60:C60"/>
    <mergeCell ref="B71:B72"/>
    <mergeCell ref="C71:C72"/>
    <mergeCell ref="D71:D72"/>
  </mergeCells>
  <pageMargins left="0.70866141732283472" right="0.70866141732283472" top="0.74803149606299213" bottom="0.74803149606299213" header="0.31496062992125984" footer="0.31496062992125984"/>
  <pageSetup paperSize="345" scale="76" orientation="landscape" r:id="rId3"/>
  <rowBreaks count="1" manualBreakCount="1">
    <brk id="41" max="6" man="1"/>
  </rowBreaks>
  <colBreaks count="1" manualBreakCount="1">
    <brk id="7" max="1048575" man="1"/>
  </col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94"/>
  <sheetViews>
    <sheetView showGridLines="0" view="pageBreakPreview" topLeftCell="A34" zoomScale="60" zoomScaleNormal="100" workbookViewId="0">
      <selection activeCell="F1" sqref="F1"/>
    </sheetView>
  </sheetViews>
  <sheetFormatPr baseColWidth="10" defaultRowHeight="15" x14ac:dyDescent="0.25"/>
  <cols>
    <col min="2" max="2" width="54.85546875" customWidth="1"/>
    <col min="3" max="8" width="16.7109375" customWidth="1"/>
  </cols>
  <sheetData>
    <row r="1" spans="2:8" ht="15.75" thickBot="1" x14ac:dyDescent="0.3"/>
    <row r="2" spans="2:8" ht="10.5" customHeight="1" x14ac:dyDescent="0.25">
      <c r="B2" s="814"/>
      <c r="C2" s="815"/>
      <c r="D2" s="815"/>
      <c r="E2" s="815"/>
      <c r="F2" s="815"/>
      <c r="G2" s="815"/>
      <c r="H2" s="816"/>
    </row>
    <row r="3" spans="2:8" ht="10.5" customHeight="1" x14ac:dyDescent="0.25">
      <c r="B3" s="817" t="s">
        <v>349</v>
      </c>
      <c r="C3" s="818"/>
      <c r="D3" s="818"/>
      <c r="E3" s="818"/>
      <c r="F3" s="818"/>
      <c r="G3" s="818"/>
      <c r="H3" s="819"/>
    </row>
    <row r="4" spans="2:8" ht="10.5" customHeight="1" x14ac:dyDescent="0.25">
      <c r="B4" s="812" t="s">
        <v>560</v>
      </c>
      <c r="C4" s="786"/>
      <c r="D4" s="786"/>
      <c r="E4" s="786"/>
      <c r="F4" s="786"/>
      <c r="G4" s="786"/>
      <c r="H4" s="813"/>
    </row>
    <row r="5" spans="2:8" ht="22.5" customHeight="1" x14ac:dyDescent="0.25">
      <c r="B5" s="812" t="s">
        <v>379</v>
      </c>
      <c r="C5" s="786"/>
      <c r="D5" s="786"/>
      <c r="E5" s="786"/>
      <c r="F5" s="786"/>
      <c r="G5" s="786"/>
      <c r="H5" s="813"/>
    </row>
    <row r="6" spans="2:8" ht="10.5" customHeight="1" x14ac:dyDescent="0.25">
      <c r="B6" s="812" t="s">
        <v>341</v>
      </c>
      <c r="C6" s="786"/>
      <c r="D6" s="786"/>
      <c r="E6" s="786"/>
      <c r="F6" s="786"/>
      <c r="G6" s="786"/>
      <c r="H6" s="813"/>
    </row>
    <row r="7" spans="2:8" ht="20.25" customHeight="1" thickBot="1" x14ac:dyDescent="0.3">
      <c r="B7" s="166" t="s">
        <v>1066</v>
      </c>
      <c r="C7" s="596"/>
      <c r="D7" s="596"/>
      <c r="E7" s="596"/>
      <c r="F7" s="596"/>
      <c r="G7" s="596"/>
      <c r="H7" s="597"/>
    </row>
    <row r="8" spans="2:8" ht="15.75" thickBot="1" x14ac:dyDescent="0.3">
      <c r="C8" s="138"/>
      <c r="D8" s="138"/>
      <c r="E8" s="138"/>
      <c r="F8" s="138"/>
      <c r="G8" s="138"/>
      <c r="H8" s="138"/>
    </row>
    <row r="9" spans="2:8" ht="15.75" thickBot="1" x14ac:dyDescent="0.3">
      <c r="B9" s="152" t="s">
        <v>0</v>
      </c>
      <c r="C9" s="806" t="s">
        <v>338</v>
      </c>
      <c r="D9" s="807"/>
      <c r="E9" s="807"/>
      <c r="F9" s="807"/>
      <c r="G9" s="808"/>
      <c r="H9" s="809" t="s">
        <v>562</v>
      </c>
    </row>
    <row r="10" spans="2:8" ht="26.25" thickBot="1" x14ac:dyDescent="0.3">
      <c r="B10" s="153" t="s">
        <v>561</v>
      </c>
      <c r="C10" s="598" t="s">
        <v>563</v>
      </c>
      <c r="D10" s="599" t="s">
        <v>564</v>
      </c>
      <c r="E10" s="600" t="s">
        <v>363</v>
      </c>
      <c r="F10" s="600" t="s">
        <v>364</v>
      </c>
      <c r="G10" s="600" t="s">
        <v>565</v>
      </c>
      <c r="H10" s="810"/>
    </row>
    <row r="11" spans="2:8" x14ac:dyDescent="0.25">
      <c r="B11" s="148"/>
      <c r="C11" s="601"/>
      <c r="D11" s="602"/>
      <c r="E11" s="602"/>
      <c r="F11" s="602"/>
      <c r="G11" s="602"/>
      <c r="H11" s="602"/>
    </row>
    <row r="12" spans="2:8" x14ac:dyDescent="0.25">
      <c r="B12" s="154" t="s">
        <v>566</v>
      </c>
      <c r="C12" s="601"/>
      <c r="D12" s="602"/>
      <c r="E12" s="602"/>
      <c r="F12" s="602"/>
      <c r="G12" s="602"/>
      <c r="H12" s="602"/>
    </row>
    <row r="13" spans="2:8" x14ac:dyDescent="0.25">
      <c r="B13" s="155" t="s">
        <v>567</v>
      </c>
      <c r="C13" s="601">
        <v>0</v>
      </c>
      <c r="D13" s="602">
        <v>0</v>
      </c>
      <c r="E13" s="602">
        <v>0</v>
      </c>
      <c r="F13" s="602">
        <v>0</v>
      </c>
      <c r="G13" s="602">
        <v>0</v>
      </c>
      <c r="H13" s="602">
        <v>0</v>
      </c>
    </row>
    <row r="14" spans="2:8" x14ac:dyDescent="0.25">
      <c r="B14" s="155" t="s">
        <v>568</v>
      </c>
      <c r="C14" s="601">
        <v>0</v>
      </c>
      <c r="D14" s="602">
        <v>0</v>
      </c>
      <c r="E14" s="602">
        <v>0</v>
      </c>
      <c r="F14" s="602">
        <v>0</v>
      </c>
      <c r="G14" s="602">
        <v>0</v>
      </c>
      <c r="H14" s="602">
        <v>0</v>
      </c>
    </row>
    <row r="15" spans="2:8" x14ac:dyDescent="0.25">
      <c r="B15" s="155" t="s">
        <v>569</v>
      </c>
      <c r="C15" s="601">
        <v>0</v>
      </c>
      <c r="D15" s="602">
        <v>0</v>
      </c>
      <c r="E15" s="602">
        <v>0</v>
      </c>
      <c r="F15" s="602">
        <v>0</v>
      </c>
      <c r="G15" s="602">
        <v>0</v>
      </c>
      <c r="H15" s="602">
        <v>0</v>
      </c>
    </row>
    <row r="16" spans="2:8" x14ac:dyDescent="0.25">
      <c r="B16" s="155" t="s">
        <v>570</v>
      </c>
      <c r="C16" s="601">
        <v>0</v>
      </c>
      <c r="D16" s="602">
        <v>0</v>
      </c>
      <c r="E16" s="602">
        <v>0</v>
      </c>
      <c r="F16" s="602">
        <v>0</v>
      </c>
      <c r="G16" s="602">
        <v>0</v>
      </c>
      <c r="H16" s="602">
        <v>0</v>
      </c>
    </row>
    <row r="17" spans="2:8" x14ac:dyDescent="0.25">
      <c r="B17" s="155" t="s">
        <v>571</v>
      </c>
      <c r="C17" s="601">
        <v>0</v>
      </c>
      <c r="D17" s="602">
        <v>0</v>
      </c>
      <c r="E17" s="602">
        <v>0</v>
      </c>
      <c r="F17" s="602">
        <v>0</v>
      </c>
      <c r="G17" s="602">
        <v>0</v>
      </c>
      <c r="H17" s="602">
        <v>0</v>
      </c>
    </row>
    <row r="18" spans="2:8" x14ac:dyDescent="0.25">
      <c r="B18" s="155" t="s">
        <v>572</v>
      </c>
      <c r="C18" s="601">
        <v>0</v>
      </c>
      <c r="D18" s="602">
        <v>0</v>
      </c>
      <c r="E18" s="602">
        <v>0</v>
      </c>
      <c r="F18" s="602">
        <v>1199019.54</v>
      </c>
      <c r="G18" s="602">
        <v>1199019.54</v>
      </c>
      <c r="H18" s="602">
        <v>-1199019.54</v>
      </c>
    </row>
    <row r="19" spans="2:8" x14ac:dyDescent="0.25">
      <c r="B19" s="155" t="s">
        <v>573</v>
      </c>
      <c r="C19" s="601">
        <v>293648</v>
      </c>
      <c r="D19" s="602">
        <v>0</v>
      </c>
      <c r="E19" s="602">
        <v>293648</v>
      </c>
      <c r="F19" s="602">
        <v>233338.5</v>
      </c>
      <c r="G19" s="602">
        <v>233338.5</v>
      </c>
      <c r="H19" s="602">
        <v>60309.5</v>
      </c>
    </row>
    <row r="20" spans="2:8" x14ac:dyDescent="0.25">
      <c r="B20" s="155" t="s">
        <v>574</v>
      </c>
      <c r="C20" s="811">
        <v>0</v>
      </c>
      <c r="D20" s="811">
        <v>0</v>
      </c>
      <c r="E20" s="811">
        <v>0</v>
      </c>
      <c r="F20" s="811">
        <v>0</v>
      </c>
      <c r="G20" s="811">
        <v>0</v>
      </c>
      <c r="H20" s="811">
        <v>0</v>
      </c>
    </row>
    <row r="21" spans="2:8" x14ac:dyDescent="0.25">
      <c r="B21" s="155" t="s">
        <v>575</v>
      </c>
      <c r="C21" s="811"/>
      <c r="D21" s="811"/>
      <c r="E21" s="811"/>
      <c r="F21" s="811"/>
      <c r="G21" s="811"/>
      <c r="H21" s="811"/>
    </row>
    <row r="22" spans="2:8" x14ac:dyDescent="0.25">
      <c r="B22" s="155" t="s">
        <v>576</v>
      </c>
      <c r="C22" s="601">
        <v>0</v>
      </c>
      <c r="D22" s="602">
        <v>0</v>
      </c>
      <c r="E22" s="602">
        <v>0</v>
      </c>
      <c r="F22" s="602">
        <v>0</v>
      </c>
      <c r="G22" s="602">
        <v>0</v>
      </c>
      <c r="H22" s="602">
        <v>0</v>
      </c>
    </row>
    <row r="23" spans="2:8" x14ac:dyDescent="0.25">
      <c r="B23" s="155" t="s">
        <v>577</v>
      </c>
      <c r="C23" s="601">
        <v>0</v>
      </c>
      <c r="D23" s="602">
        <v>0</v>
      </c>
      <c r="E23" s="602">
        <v>0</v>
      </c>
      <c r="F23" s="602">
        <v>0</v>
      </c>
      <c r="G23" s="602">
        <v>0</v>
      </c>
      <c r="H23" s="602">
        <v>0</v>
      </c>
    </row>
    <row r="24" spans="2:8" x14ac:dyDescent="0.25">
      <c r="B24" s="155" t="s">
        <v>578</v>
      </c>
      <c r="C24" s="601">
        <v>0</v>
      </c>
      <c r="D24" s="602">
        <v>0</v>
      </c>
      <c r="E24" s="602">
        <v>0</v>
      </c>
      <c r="F24" s="602">
        <v>0</v>
      </c>
      <c r="G24" s="602">
        <v>0</v>
      </c>
      <c r="H24" s="602">
        <v>0</v>
      </c>
    </row>
    <row r="25" spans="2:8" x14ac:dyDescent="0.25">
      <c r="B25" s="155" t="s">
        <v>579</v>
      </c>
      <c r="C25" s="601">
        <v>0</v>
      </c>
      <c r="D25" s="602">
        <v>0</v>
      </c>
      <c r="E25" s="602">
        <v>0</v>
      </c>
      <c r="F25" s="602">
        <v>0</v>
      </c>
      <c r="G25" s="602">
        <v>0</v>
      </c>
      <c r="H25" s="602">
        <v>0</v>
      </c>
    </row>
    <row r="26" spans="2:8" x14ac:dyDescent="0.25">
      <c r="B26" s="155" t="s">
        <v>580</v>
      </c>
      <c r="C26" s="601">
        <v>0</v>
      </c>
      <c r="D26" s="602">
        <v>0</v>
      </c>
      <c r="E26" s="602">
        <v>0</v>
      </c>
      <c r="F26" s="602">
        <v>0</v>
      </c>
      <c r="G26" s="602">
        <v>0</v>
      </c>
      <c r="H26" s="602">
        <v>0</v>
      </c>
    </row>
    <row r="27" spans="2:8" x14ac:dyDescent="0.25">
      <c r="B27" s="155" t="s">
        <v>581</v>
      </c>
      <c r="C27" s="601">
        <v>0</v>
      </c>
      <c r="D27" s="602">
        <v>0</v>
      </c>
      <c r="E27" s="602">
        <v>0</v>
      </c>
      <c r="F27" s="602">
        <v>0</v>
      </c>
      <c r="G27" s="602">
        <v>0</v>
      </c>
      <c r="H27" s="602">
        <v>0</v>
      </c>
    </row>
    <row r="28" spans="2:8" x14ac:dyDescent="0.25">
      <c r="B28" s="155" t="s">
        <v>582</v>
      </c>
      <c r="C28" s="601">
        <v>0</v>
      </c>
      <c r="D28" s="602">
        <v>0</v>
      </c>
      <c r="E28" s="602">
        <v>0</v>
      </c>
      <c r="F28" s="602">
        <v>0</v>
      </c>
      <c r="G28" s="602">
        <v>0</v>
      </c>
      <c r="H28" s="602">
        <v>0</v>
      </c>
    </row>
    <row r="29" spans="2:8" x14ac:dyDescent="0.25">
      <c r="B29" s="155" t="s">
        <v>583</v>
      </c>
      <c r="C29" s="601">
        <v>0</v>
      </c>
      <c r="D29" s="602">
        <v>0</v>
      </c>
      <c r="E29" s="602">
        <v>0</v>
      </c>
      <c r="F29" s="602">
        <v>0</v>
      </c>
      <c r="G29" s="602">
        <v>0</v>
      </c>
      <c r="H29" s="602">
        <v>0</v>
      </c>
    </row>
    <row r="30" spans="2:8" x14ac:dyDescent="0.25">
      <c r="B30" s="155" t="s">
        <v>584</v>
      </c>
      <c r="C30" s="601">
        <v>0</v>
      </c>
      <c r="D30" s="602">
        <v>0</v>
      </c>
      <c r="E30" s="602">
        <v>0</v>
      </c>
      <c r="F30" s="602">
        <v>0</v>
      </c>
      <c r="G30" s="602">
        <v>0</v>
      </c>
      <c r="H30" s="602">
        <v>0</v>
      </c>
    </row>
    <row r="31" spans="2:8" x14ac:dyDescent="0.25">
      <c r="B31" s="155" t="s">
        <v>585</v>
      </c>
      <c r="C31" s="601">
        <v>0</v>
      </c>
      <c r="D31" s="602">
        <v>0</v>
      </c>
      <c r="E31" s="602">
        <v>0</v>
      </c>
      <c r="F31" s="602">
        <v>0</v>
      </c>
      <c r="G31" s="602">
        <v>0</v>
      </c>
      <c r="H31" s="602">
        <v>0</v>
      </c>
    </row>
    <row r="32" spans="2:8" x14ac:dyDescent="0.25">
      <c r="B32" s="155" t="s">
        <v>586</v>
      </c>
      <c r="C32" s="601">
        <v>0</v>
      </c>
      <c r="D32" s="602">
        <v>0</v>
      </c>
      <c r="E32" s="602">
        <v>0</v>
      </c>
      <c r="F32" s="602">
        <v>0</v>
      </c>
      <c r="G32" s="602">
        <v>0</v>
      </c>
      <c r="H32" s="602">
        <v>0</v>
      </c>
    </row>
    <row r="33" spans="2:8" x14ac:dyDescent="0.25">
      <c r="B33" s="155" t="s">
        <v>587</v>
      </c>
      <c r="C33" s="601">
        <v>0</v>
      </c>
      <c r="D33" s="602">
        <v>0</v>
      </c>
      <c r="E33" s="602">
        <v>0</v>
      </c>
      <c r="F33" s="602">
        <v>0</v>
      </c>
      <c r="G33" s="602">
        <v>0</v>
      </c>
      <c r="H33" s="602">
        <v>0</v>
      </c>
    </row>
    <row r="34" spans="2:8" x14ac:dyDescent="0.25">
      <c r="B34" s="155" t="s">
        <v>588</v>
      </c>
      <c r="C34" s="601">
        <v>0</v>
      </c>
      <c r="D34" s="602">
        <v>0</v>
      </c>
      <c r="E34" s="602">
        <v>0</v>
      </c>
      <c r="F34" s="602">
        <v>0</v>
      </c>
      <c r="G34" s="602">
        <v>0</v>
      </c>
      <c r="H34" s="602">
        <v>0</v>
      </c>
    </row>
    <row r="35" spans="2:8" x14ac:dyDescent="0.25">
      <c r="B35" s="155" t="s">
        <v>589</v>
      </c>
      <c r="C35" s="601">
        <v>0</v>
      </c>
      <c r="D35" s="602">
        <v>0</v>
      </c>
      <c r="E35" s="602">
        <v>0</v>
      </c>
      <c r="F35" s="602">
        <v>0</v>
      </c>
      <c r="G35" s="602">
        <v>0</v>
      </c>
      <c r="H35" s="602">
        <v>0</v>
      </c>
    </row>
    <row r="36" spans="2:8" x14ac:dyDescent="0.25">
      <c r="B36" s="155" t="s">
        <v>590</v>
      </c>
      <c r="C36" s="601">
        <v>0</v>
      </c>
      <c r="D36" s="602">
        <v>0</v>
      </c>
      <c r="E36" s="602">
        <v>0</v>
      </c>
      <c r="F36" s="602">
        <v>0</v>
      </c>
      <c r="G36" s="602">
        <v>0</v>
      </c>
      <c r="H36" s="602">
        <v>0</v>
      </c>
    </row>
    <row r="37" spans="2:8" x14ac:dyDescent="0.25">
      <c r="B37" s="155" t="s">
        <v>591</v>
      </c>
      <c r="C37" s="601">
        <v>0</v>
      </c>
      <c r="D37" s="602">
        <v>0</v>
      </c>
      <c r="E37" s="602">
        <v>0</v>
      </c>
      <c r="F37" s="602">
        <v>0</v>
      </c>
      <c r="G37" s="602">
        <v>0</v>
      </c>
      <c r="H37" s="602">
        <v>0</v>
      </c>
    </row>
    <row r="38" spans="2:8" x14ac:dyDescent="0.25">
      <c r="B38" s="155" t="s">
        <v>592</v>
      </c>
      <c r="C38" s="601">
        <v>0</v>
      </c>
      <c r="D38" s="602">
        <v>0</v>
      </c>
      <c r="E38" s="602">
        <v>0</v>
      </c>
      <c r="F38" s="602">
        <v>0</v>
      </c>
      <c r="G38" s="602">
        <v>0</v>
      </c>
      <c r="H38" s="602">
        <v>0</v>
      </c>
    </row>
    <row r="39" spans="2:8" x14ac:dyDescent="0.25">
      <c r="B39" s="155" t="s">
        <v>593</v>
      </c>
      <c r="C39" s="601">
        <v>6196369</v>
      </c>
      <c r="D39" s="602">
        <v>0</v>
      </c>
      <c r="E39" s="602">
        <v>6196369</v>
      </c>
      <c r="F39" s="602">
        <v>4466518.5999999996</v>
      </c>
      <c r="G39" s="602">
        <v>4466518.5999999996</v>
      </c>
      <c r="H39" s="602">
        <v>1729850.4</v>
      </c>
    </row>
    <row r="40" spans="2:8" x14ac:dyDescent="0.25">
      <c r="B40" s="155" t="s">
        <v>594</v>
      </c>
      <c r="C40" s="601">
        <v>6196369</v>
      </c>
      <c r="D40" s="602">
        <v>0</v>
      </c>
      <c r="E40" s="602">
        <v>6196369</v>
      </c>
      <c r="F40" s="602">
        <v>4466518.5999999996</v>
      </c>
      <c r="G40" s="602">
        <v>4466518.5999999996</v>
      </c>
      <c r="H40" s="602">
        <v>1729850.4</v>
      </c>
    </row>
    <row r="41" spans="2:8" x14ac:dyDescent="0.25">
      <c r="B41" s="155" t="s">
        <v>595</v>
      </c>
      <c r="C41" s="601">
        <v>0</v>
      </c>
      <c r="D41" s="602">
        <v>0</v>
      </c>
      <c r="E41" s="602">
        <v>0</v>
      </c>
      <c r="F41" s="602">
        <v>0.09</v>
      </c>
      <c r="G41" s="602">
        <v>0.09</v>
      </c>
      <c r="H41" s="602">
        <v>-0.09</v>
      </c>
    </row>
    <row r="42" spans="2:8" x14ac:dyDescent="0.25">
      <c r="B42" s="155" t="s">
        <v>596</v>
      </c>
      <c r="C42" s="601">
        <v>0</v>
      </c>
      <c r="D42" s="602">
        <v>0</v>
      </c>
      <c r="E42" s="602">
        <v>0</v>
      </c>
      <c r="F42" s="602">
        <v>0</v>
      </c>
      <c r="G42" s="602">
        <v>0</v>
      </c>
      <c r="H42" s="602">
        <v>0</v>
      </c>
    </row>
    <row r="43" spans="2:8" x14ac:dyDescent="0.25">
      <c r="B43" s="155" t="s">
        <v>597</v>
      </c>
      <c r="C43" s="601">
        <v>0</v>
      </c>
      <c r="D43" s="602">
        <v>0</v>
      </c>
      <c r="E43" s="602">
        <v>0</v>
      </c>
      <c r="F43" s="602">
        <v>0.09</v>
      </c>
      <c r="G43" s="602">
        <v>0.09</v>
      </c>
      <c r="H43" s="602">
        <v>-0.09</v>
      </c>
    </row>
    <row r="44" spans="2:8" x14ac:dyDescent="0.25">
      <c r="B44" s="155" t="s">
        <v>598</v>
      </c>
      <c r="C44" s="601"/>
      <c r="D44" s="602"/>
      <c r="E44" s="602"/>
      <c r="F44" s="602"/>
      <c r="G44" s="602"/>
      <c r="H44" s="602"/>
    </row>
    <row r="45" spans="2:8" x14ac:dyDescent="0.25">
      <c r="B45" s="156"/>
      <c r="C45" s="601"/>
      <c r="D45" s="602"/>
      <c r="E45" s="602"/>
      <c r="F45" s="602"/>
      <c r="G45" s="602"/>
      <c r="H45" s="602"/>
    </row>
    <row r="46" spans="2:8" x14ac:dyDescent="0.25">
      <c r="B46" s="154" t="s">
        <v>599</v>
      </c>
      <c r="C46" s="811">
        <v>6490017</v>
      </c>
      <c r="D46" s="811">
        <v>0</v>
      </c>
      <c r="E46" s="811">
        <v>6490017</v>
      </c>
      <c r="F46" s="811">
        <v>5898876.7300000004</v>
      </c>
      <c r="G46" s="811">
        <v>5898876.7300000004</v>
      </c>
      <c r="H46" s="811">
        <v>591140.27</v>
      </c>
    </row>
    <row r="47" spans="2:8" x14ac:dyDescent="0.25">
      <c r="B47" s="154" t="s">
        <v>600</v>
      </c>
      <c r="C47" s="811"/>
      <c r="D47" s="811"/>
      <c r="E47" s="811"/>
      <c r="F47" s="811"/>
      <c r="G47" s="811"/>
      <c r="H47" s="811"/>
    </row>
    <row r="48" spans="2:8" x14ac:dyDescent="0.25">
      <c r="B48" s="154" t="s">
        <v>601</v>
      </c>
      <c r="C48" s="603">
        <v>0</v>
      </c>
      <c r="D48" s="604">
        <v>0</v>
      </c>
      <c r="E48" s="604">
        <v>0</v>
      </c>
      <c r="F48" s="604">
        <v>0</v>
      </c>
      <c r="G48" s="604">
        <v>0</v>
      </c>
      <c r="H48" s="604">
        <v>591140.27</v>
      </c>
    </row>
    <row r="49" spans="2:8" x14ac:dyDescent="0.25">
      <c r="B49" s="156"/>
      <c r="C49" s="601"/>
      <c r="D49" s="602"/>
      <c r="E49" s="602"/>
      <c r="F49" s="602"/>
      <c r="G49" s="602"/>
      <c r="H49" s="602"/>
    </row>
    <row r="50" spans="2:8" x14ac:dyDescent="0.25">
      <c r="B50" s="154" t="s">
        <v>602</v>
      </c>
      <c r="C50" s="601"/>
      <c r="D50" s="602"/>
      <c r="E50" s="602"/>
      <c r="F50" s="602"/>
      <c r="G50" s="602"/>
      <c r="H50" s="602"/>
    </row>
    <row r="51" spans="2:8" x14ac:dyDescent="0.25">
      <c r="B51" s="157" t="s">
        <v>603</v>
      </c>
      <c r="C51" s="601">
        <v>0</v>
      </c>
      <c r="D51" s="602">
        <v>0</v>
      </c>
      <c r="E51" s="602">
        <v>0</v>
      </c>
      <c r="F51" s="602">
        <v>0</v>
      </c>
      <c r="G51" s="602">
        <v>0</v>
      </c>
      <c r="H51" s="602">
        <v>0</v>
      </c>
    </row>
    <row r="52" spans="2:8" x14ac:dyDescent="0.25">
      <c r="B52" s="157" t="s">
        <v>604</v>
      </c>
      <c r="C52" s="601">
        <v>0</v>
      </c>
      <c r="D52" s="602">
        <v>0</v>
      </c>
      <c r="E52" s="602">
        <v>0</v>
      </c>
      <c r="F52" s="602">
        <v>0</v>
      </c>
      <c r="G52" s="602">
        <v>0</v>
      </c>
      <c r="H52" s="602">
        <v>0</v>
      </c>
    </row>
    <row r="53" spans="2:8" x14ac:dyDescent="0.25">
      <c r="B53" s="157" t="s">
        <v>605</v>
      </c>
      <c r="C53" s="601">
        <v>0</v>
      </c>
      <c r="D53" s="602">
        <v>0</v>
      </c>
      <c r="E53" s="602">
        <v>0</v>
      </c>
      <c r="F53" s="602">
        <v>0</v>
      </c>
      <c r="G53" s="602">
        <v>0</v>
      </c>
      <c r="H53" s="602">
        <v>0</v>
      </c>
    </row>
    <row r="54" spans="2:8" x14ac:dyDescent="0.25">
      <c r="B54" s="157" t="s">
        <v>606</v>
      </c>
      <c r="C54" s="601">
        <v>0</v>
      </c>
      <c r="D54" s="602">
        <v>0</v>
      </c>
      <c r="E54" s="602">
        <v>0</v>
      </c>
      <c r="F54" s="602">
        <v>0</v>
      </c>
      <c r="G54" s="602">
        <v>0</v>
      </c>
      <c r="H54" s="602">
        <v>0</v>
      </c>
    </row>
    <row r="55" spans="2:8" ht="25.5" x14ac:dyDescent="0.25">
      <c r="B55" s="157" t="s">
        <v>607</v>
      </c>
      <c r="C55" s="601">
        <v>0</v>
      </c>
      <c r="D55" s="602">
        <v>0</v>
      </c>
      <c r="E55" s="602">
        <v>0</v>
      </c>
      <c r="F55" s="602">
        <v>0</v>
      </c>
      <c r="G55" s="602">
        <v>0</v>
      </c>
      <c r="H55" s="602">
        <v>0</v>
      </c>
    </row>
    <row r="56" spans="2:8" x14ac:dyDescent="0.25">
      <c r="B56" s="157" t="s">
        <v>608</v>
      </c>
      <c r="C56" s="601">
        <v>0</v>
      </c>
      <c r="D56" s="602">
        <v>0</v>
      </c>
      <c r="E56" s="602">
        <v>0</v>
      </c>
      <c r="F56" s="602">
        <v>0</v>
      </c>
      <c r="G56" s="602">
        <v>0</v>
      </c>
      <c r="H56" s="602">
        <v>0</v>
      </c>
    </row>
    <row r="57" spans="2:8" x14ac:dyDescent="0.25">
      <c r="B57" s="157" t="s">
        <v>609</v>
      </c>
      <c r="C57" s="601">
        <v>0</v>
      </c>
      <c r="D57" s="602">
        <v>0</v>
      </c>
      <c r="E57" s="602">
        <v>0</v>
      </c>
      <c r="F57" s="602">
        <v>0</v>
      </c>
      <c r="G57" s="602">
        <v>0</v>
      </c>
      <c r="H57" s="602">
        <v>0</v>
      </c>
    </row>
    <row r="58" spans="2:8" ht="25.5" x14ac:dyDescent="0.25">
      <c r="B58" s="157" t="s">
        <v>610</v>
      </c>
      <c r="C58" s="601">
        <v>0</v>
      </c>
      <c r="D58" s="602">
        <v>0</v>
      </c>
      <c r="E58" s="602">
        <v>0</v>
      </c>
      <c r="F58" s="602">
        <v>0</v>
      </c>
      <c r="G58" s="602">
        <v>0</v>
      </c>
      <c r="H58" s="602">
        <v>0</v>
      </c>
    </row>
    <row r="59" spans="2:8" ht="25.5" x14ac:dyDescent="0.25">
      <c r="B59" s="157" t="s">
        <v>611</v>
      </c>
      <c r="C59" s="601">
        <v>0</v>
      </c>
      <c r="D59" s="602">
        <v>0</v>
      </c>
      <c r="E59" s="602">
        <v>0</v>
      </c>
      <c r="F59" s="602">
        <v>0</v>
      </c>
      <c r="G59" s="602">
        <v>0</v>
      </c>
      <c r="H59" s="602">
        <v>0</v>
      </c>
    </row>
    <row r="60" spans="2:8" x14ac:dyDescent="0.25">
      <c r="B60" s="157" t="s">
        <v>612</v>
      </c>
      <c r="C60" s="601">
        <v>0</v>
      </c>
      <c r="D60" s="602">
        <v>0</v>
      </c>
      <c r="E60" s="602">
        <v>0</v>
      </c>
      <c r="F60" s="602">
        <v>0</v>
      </c>
      <c r="G60" s="602">
        <v>0</v>
      </c>
      <c r="H60" s="602">
        <v>0</v>
      </c>
    </row>
    <row r="61" spans="2:8" x14ac:dyDescent="0.25">
      <c r="B61" s="157" t="s">
        <v>613</v>
      </c>
      <c r="C61" s="601">
        <v>0</v>
      </c>
      <c r="D61" s="602">
        <v>0</v>
      </c>
      <c r="E61" s="602">
        <v>0</v>
      </c>
      <c r="F61" s="602">
        <v>0</v>
      </c>
      <c r="G61" s="602">
        <v>0</v>
      </c>
      <c r="H61" s="602">
        <v>0</v>
      </c>
    </row>
    <row r="62" spans="2:8" x14ac:dyDescent="0.25">
      <c r="B62" s="157" t="s">
        <v>614</v>
      </c>
      <c r="C62" s="601">
        <v>0</v>
      </c>
      <c r="D62" s="602">
        <v>0</v>
      </c>
      <c r="E62" s="602">
        <v>0</v>
      </c>
      <c r="F62" s="602">
        <v>0</v>
      </c>
      <c r="G62" s="602">
        <v>0</v>
      </c>
      <c r="H62" s="602">
        <v>0</v>
      </c>
    </row>
    <row r="63" spans="2:8" x14ac:dyDescent="0.25">
      <c r="B63" s="157" t="s">
        <v>615</v>
      </c>
      <c r="C63" s="601">
        <v>0</v>
      </c>
      <c r="D63" s="602">
        <v>0</v>
      </c>
      <c r="E63" s="602">
        <v>0</v>
      </c>
      <c r="F63" s="602">
        <v>0</v>
      </c>
      <c r="G63" s="602">
        <v>0</v>
      </c>
      <c r="H63" s="602">
        <v>0</v>
      </c>
    </row>
    <row r="64" spans="2:8" x14ac:dyDescent="0.25">
      <c r="B64" s="157" t="s">
        <v>616</v>
      </c>
      <c r="C64" s="601">
        <v>0</v>
      </c>
      <c r="D64" s="602">
        <v>0</v>
      </c>
      <c r="E64" s="602">
        <v>0</v>
      </c>
      <c r="F64" s="602">
        <v>0</v>
      </c>
      <c r="G64" s="602">
        <v>0</v>
      </c>
      <c r="H64" s="602">
        <v>0</v>
      </c>
    </row>
    <row r="65" spans="2:8" x14ac:dyDescent="0.25">
      <c r="B65" s="157" t="s">
        <v>617</v>
      </c>
      <c r="C65" s="601">
        <v>0</v>
      </c>
      <c r="D65" s="602">
        <v>0</v>
      </c>
      <c r="E65" s="602">
        <v>0</v>
      </c>
      <c r="F65" s="602">
        <v>0</v>
      </c>
      <c r="G65" s="602">
        <v>0</v>
      </c>
      <c r="H65" s="602">
        <v>0</v>
      </c>
    </row>
    <row r="66" spans="2:8" ht="25.5" x14ac:dyDescent="0.25">
      <c r="B66" s="157" t="s">
        <v>618</v>
      </c>
      <c r="C66" s="601">
        <v>0</v>
      </c>
      <c r="D66" s="602">
        <v>0</v>
      </c>
      <c r="E66" s="602">
        <v>0</v>
      </c>
      <c r="F66" s="602">
        <v>0</v>
      </c>
      <c r="G66" s="602">
        <v>0</v>
      </c>
      <c r="H66" s="602">
        <v>0</v>
      </c>
    </row>
    <row r="67" spans="2:8" x14ac:dyDescent="0.25">
      <c r="B67" s="157" t="s">
        <v>619</v>
      </c>
      <c r="C67" s="601">
        <v>0</v>
      </c>
      <c r="D67" s="602">
        <v>0</v>
      </c>
      <c r="E67" s="602">
        <v>0</v>
      </c>
      <c r="F67" s="602">
        <v>0</v>
      </c>
      <c r="G67" s="602">
        <v>0</v>
      </c>
      <c r="H67" s="602">
        <v>0</v>
      </c>
    </row>
    <row r="68" spans="2:8" ht="25.5" x14ac:dyDescent="0.25">
      <c r="B68" s="157" t="s">
        <v>620</v>
      </c>
      <c r="C68" s="601">
        <v>0</v>
      </c>
      <c r="D68" s="602">
        <v>0</v>
      </c>
      <c r="E68" s="602">
        <v>0</v>
      </c>
      <c r="F68" s="602">
        <v>0</v>
      </c>
      <c r="G68" s="602">
        <v>0</v>
      </c>
      <c r="H68" s="602">
        <v>0</v>
      </c>
    </row>
    <row r="69" spans="2:8" x14ac:dyDescent="0.25">
      <c r="B69" s="157" t="s">
        <v>621</v>
      </c>
      <c r="C69" s="601">
        <v>0</v>
      </c>
      <c r="D69" s="602">
        <v>0</v>
      </c>
      <c r="E69" s="602">
        <v>0</v>
      </c>
      <c r="F69" s="602">
        <v>0</v>
      </c>
      <c r="G69" s="602">
        <v>0</v>
      </c>
      <c r="H69" s="602">
        <v>0</v>
      </c>
    </row>
    <row r="70" spans="2:8" x14ac:dyDescent="0.25">
      <c r="B70" s="159"/>
      <c r="C70" s="601"/>
      <c r="D70" s="602"/>
      <c r="E70" s="602"/>
      <c r="F70" s="602"/>
      <c r="G70" s="602"/>
      <c r="H70" s="602"/>
    </row>
    <row r="71" spans="2:8" x14ac:dyDescent="0.25">
      <c r="B71" s="160" t="s">
        <v>622</v>
      </c>
      <c r="C71" s="601">
        <v>0</v>
      </c>
      <c r="D71" s="602">
        <v>0</v>
      </c>
      <c r="E71" s="602">
        <v>0</v>
      </c>
      <c r="F71" s="602">
        <v>0</v>
      </c>
      <c r="G71" s="602">
        <v>0</v>
      </c>
      <c r="H71" s="602">
        <v>0</v>
      </c>
    </row>
    <row r="72" spans="2:8" x14ac:dyDescent="0.25">
      <c r="B72" s="159"/>
      <c r="C72" s="601"/>
      <c r="D72" s="602"/>
      <c r="E72" s="602"/>
      <c r="F72" s="602"/>
      <c r="G72" s="602"/>
      <c r="H72" s="602"/>
    </row>
    <row r="73" spans="2:8" x14ac:dyDescent="0.25">
      <c r="B73" s="160" t="s">
        <v>623</v>
      </c>
      <c r="C73" s="601">
        <v>0</v>
      </c>
      <c r="D73" s="602">
        <v>0</v>
      </c>
      <c r="E73" s="602">
        <v>0</v>
      </c>
      <c r="F73" s="602">
        <v>0</v>
      </c>
      <c r="G73" s="602">
        <v>0</v>
      </c>
      <c r="H73" s="602">
        <v>0</v>
      </c>
    </row>
    <row r="74" spans="2:8" x14ac:dyDescent="0.25">
      <c r="B74" s="157" t="s">
        <v>624</v>
      </c>
      <c r="C74" s="601">
        <v>0</v>
      </c>
      <c r="D74" s="602">
        <v>0</v>
      </c>
      <c r="E74" s="602">
        <v>0</v>
      </c>
      <c r="F74" s="602">
        <v>0</v>
      </c>
      <c r="G74" s="602">
        <v>0</v>
      </c>
      <c r="H74" s="602">
        <v>0</v>
      </c>
    </row>
    <row r="75" spans="2:8" x14ac:dyDescent="0.25">
      <c r="B75" s="159"/>
      <c r="C75" s="601"/>
      <c r="D75" s="602"/>
      <c r="E75" s="602"/>
      <c r="F75" s="602"/>
      <c r="G75" s="602"/>
      <c r="H75" s="602"/>
    </row>
    <row r="76" spans="2:8" x14ac:dyDescent="0.25">
      <c r="B76" s="160" t="s">
        <v>625</v>
      </c>
      <c r="C76" s="601">
        <v>6490017</v>
      </c>
      <c r="D76" s="602">
        <v>0</v>
      </c>
      <c r="E76" s="602">
        <v>6490017</v>
      </c>
      <c r="F76" s="602">
        <v>5898876.7300000004</v>
      </c>
      <c r="G76" s="602">
        <v>5898876.7300000004</v>
      </c>
      <c r="H76" s="602">
        <v>591140.27</v>
      </c>
    </row>
    <row r="77" spans="2:8" x14ac:dyDescent="0.25">
      <c r="B77" s="159"/>
      <c r="C77" s="601"/>
      <c r="D77" s="602"/>
      <c r="E77" s="602"/>
      <c r="F77" s="602"/>
      <c r="G77" s="602"/>
      <c r="H77" s="602"/>
    </row>
    <row r="78" spans="2:8" x14ac:dyDescent="0.25">
      <c r="B78" s="160" t="s">
        <v>626</v>
      </c>
      <c r="C78" s="601"/>
      <c r="D78" s="602"/>
      <c r="E78" s="602"/>
      <c r="F78" s="602"/>
      <c r="G78" s="602"/>
      <c r="H78" s="602"/>
    </row>
    <row r="79" spans="2:8" ht="25.5" x14ac:dyDescent="0.25">
      <c r="B79" s="157" t="s">
        <v>627</v>
      </c>
      <c r="C79" s="601">
        <v>0</v>
      </c>
      <c r="D79" s="602">
        <v>0</v>
      </c>
      <c r="E79" s="602">
        <v>0</v>
      </c>
      <c r="F79" s="602">
        <v>0</v>
      </c>
      <c r="G79" s="602">
        <v>0</v>
      </c>
      <c r="H79" s="602">
        <v>0</v>
      </c>
    </row>
    <row r="80" spans="2:8" ht="25.5" x14ac:dyDescent="0.25">
      <c r="B80" s="157" t="s">
        <v>628</v>
      </c>
      <c r="C80" s="601">
        <v>0</v>
      </c>
      <c r="D80" s="602">
        <v>0</v>
      </c>
      <c r="E80" s="602">
        <v>0</v>
      </c>
      <c r="F80" s="602">
        <v>0</v>
      </c>
      <c r="G80" s="602">
        <v>0</v>
      </c>
      <c r="H80" s="602">
        <v>0</v>
      </c>
    </row>
    <row r="81" spans="2:8" ht="15.75" thickBot="1" x14ac:dyDescent="0.3">
      <c r="B81" s="158" t="s">
        <v>629</v>
      </c>
      <c r="C81" s="605">
        <v>0</v>
      </c>
      <c r="D81" s="605">
        <v>0</v>
      </c>
      <c r="E81" s="606">
        <v>0</v>
      </c>
      <c r="F81" s="606">
        <v>0</v>
      </c>
      <c r="G81" s="606">
        <v>0</v>
      </c>
      <c r="H81" s="606">
        <v>0</v>
      </c>
    </row>
    <row r="82" spans="2:8" x14ac:dyDescent="0.25">
      <c r="B82" s="161" t="s">
        <v>709</v>
      </c>
      <c r="C82" s="138"/>
      <c r="D82" s="138"/>
      <c r="E82" s="138"/>
      <c r="F82" s="138"/>
      <c r="G82" s="138"/>
      <c r="H82" s="138"/>
    </row>
    <row r="92" spans="2:8" ht="16.5" x14ac:dyDescent="0.25">
      <c r="B92" s="30"/>
      <c r="C92" s="30"/>
      <c r="D92" s="30"/>
      <c r="E92" s="30"/>
      <c r="F92" s="30"/>
      <c r="G92" s="81"/>
    </row>
    <row r="93" spans="2:8" ht="16.5" x14ac:dyDescent="0.25">
      <c r="B93" s="30"/>
      <c r="C93" s="30"/>
      <c r="D93" s="30"/>
      <c r="E93" s="30"/>
      <c r="F93" s="30"/>
      <c r="G93" s="81"/>
    </row>
    <row r="94" spans="2:8" ht="16.5" x14ac:dyDescent="0.35">
      <c r="B94" s="23"/>
      <c r="C94" s="23"/>
      <c r="D94" s="23"/>
      <c r="E94" s="23"/>
      <c r="F94" s="23"/>
      <c r="G94" s="81"/>
    </row>
  </sheetData>
  <mergeCells count="19">
    <mergeCell ref="B6:H6"/>
    <mergeCell ref="B2:H2"/>
    <mergeCell ref="B3:H3"/>
    <mergeCell ref="B4:H4"/>
    <mergeCell ref="B5:H5"/>
    <mergeCell ref="C9:G9"/>
    <mergeCell ref="H9:H10"/>
    <mergeCell ref="H46:H47"/>
    <mergeCell ref="C20:C21"/>
    <mergeCell ref="D20:D21"/>
    <mergeCell ref="E20:E21"/>
    <mergeCell ref="F20:F21"/>
    <mergeCell ref="G20:G21"/>
    <mergeCell ref="H20:H21"/>
    <mergeCell ref="C46:C47"/>
    <mergeCell ref="D46:D47"/>
    <mergeCell ref="E46:E47"/>
    <mergeCell ref="F46:F47"/>
    <mergeCell ref="G46:G47"/>
  </mergeCells>
  <pageMargins left="0.7" right="0.7" top="0.75" bottom="0.75" header="0.3" footer="0.3"/>
  <pageSetup paperSize="345" scale="84" orientation="landscape"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I175"/>
  <sheetViews>
    <sheetView showGridLines="0" workbookViewId="0">
      <selection activeCell="B6" sqref="B6:I6"/>
    </sheetView>
  </sheetViews>
  <sheetFormatPr baseColWidth="10" defaultRowHeight="16.5" x14ac:dyDescent="0.35"/>
  <cols>
    <col min="1" max="1" width="11.42578125" style="146"/>
    <col min="2" max="2" width="1.85546875" style="146" customWidth="1"/>
    <col min="3" max="3" width="51" style="146" customWidth="1"/>
    <col min="4" max="4" width="16.7109375" style="146" customWidth="1"/>
    <col min="5" max="5" width="20.85546875" style="146" customWidth="1"/>
    <col min="6" max="9" width="16.7109375" style="146" customWidth="1"/>
    <col min="10" max="16384" width="11.42578125" style="146"/>
  </cols>
  <sheetData>
    <row r="2" spans="2:9" customFormat="1" ht="10.5" customHeight="1" x14ac:dyDescent="0.25">
      <c r="B2" s="837"/>
      <c r="C2" s="838"/>
      <c r="D2" s="838"/>
      <c r="E2" s="838"/>
      <c r="F2" s="838"/>
      <c r="G2" s="838"/>
      <c r="H2" s="838"/>
      <c r="I2" s="839"/>
    </row>
    <row r="3" spans="2:9" customFormat="1" ht="10.5" customHeight="1" x14ac:dyDescent="0.25">
      <c r="B3" s="840" t="s">
        <v>349</v>
      </c>
      <c r="C3" s="818"/>
      <c r="D3" s="818"/>
      <c r="E3" s="818"/>
      <c r="F3" s="818"/>
      <c r="G3" s="818"/>
      <c r="H3" s="818"/>
      <c r="I3" s="841"/>
    </row>
    <row r="4" spans="2:9" customFormat="1" ht="10.5" customHeight="1" x14ac:dyDescent="0.25">
      <c r="B4" s="824" t="s">
        <v>356</v>
      </c>
      <c r="C4" s="786"/>
      <c r="D4" s="786"/>
      <c r="E4" s="786"/>
      <c r="F4" s="786"/>
      <c r="G4" s="786"/>
      <c r="H4" s="786"/>
      <c r="I4" s="825"/>
    </row>
    <row r="5" spans="2:9" customFormat="1" ht="10.5" customHeight="1" x14ac:dyDescent="0.25">
      <c r="B5" s="824" t="s">
        <v>630</v>
      </c>
      <c r="C5" s="786"/>
      <c r="D5" s="786"/>
      <c r="E5" s="786"/>
      <c r="F5" s="786"/>
      <c r="G5" s="786"/>
      <c r="H5" s="786"/>
      <c r="I5" s="825"/>
    </row>
    <row r="6" spans="2:9" customFormat="1" ht="22.5" customHeight="1" x14ac:dyDescent="0.25">
      <c r="B6" s="824" t="s">
        <v>379</v>
      </c>
      <c r="C6" s="786"/>
      <c r="D6" s="786"/>
      <c r="E6" s="786"/>
      <c r="F6" s="786"/>
      <c r="G6" s="786"/>
      <c r="H6" s="786"/>
      <c r="I6" s="825"/>
    </row>
    <row r="7" spans="2:9" customFormat="1" ht="10.5" customHeight="1" x14ac:dyDescent="0.25">
      <c r="B7" s="824" t="s">
        <v>341</v>
      </c>
      <c r="C7" s="786"/>
      <c r="D7" s="786"/>
      <c r="E7" s="786"/>
      <c r="F7" s="786"/>
      <c r="G7" s="786"/>
      <c r="H7" s="786"/>
      <c r="I7" s="825"/>
    </row>
    <row r="8" spans="2:9" customFormat="1" ht="20.25" customHeight="1" x14ac:dyDescent="0.25">
      <c r="B8" s="162" t="s">
        <v>1067</v>
      </c>
      <c r="C8" s="163"/>
      <c r="D8" s="163"/>
      <c r="E8" s="163"/>
      <c r="F8" s="163"/>
      <c r="G8" s="163"/>
      <c r="H8" s="163"/>
      <c r="I8" s="164"/>
    </row>
    <row r="9" spans="2:9" ht="3" customHeight="1" thickBot="1" x14ac:dyDescent="0.4"/>
    <row r="10" spans="2:9" ht="17.25" thickBot="1" x14ac:dyDescent="0.4">
      <c r="B10" s="826" t="s">
        <v>358</v>
      </c>
      <c r="C10" s="827"/>
      <c r="D10" s="830" t="s">
        <v>340</v>
      </c>
      <c r="E10" s="831"/>
      <c r="F10" s="831"/>
      <c r="G10" s="831"/>
      <c r="H10" s="832"/>
      <c r="I10" s="833" t="s">
        <v>360</v>
      </c>
    </row>
    <row r="11" spans="2:9" ht="33.75" thickBot="1" x14ac:dyDescent="0.4">
      <c r="B11" s="828"/>
      <c r="C11" s="829"/>
      <c r="D11" s="607" t="s">
        <v>361</v>
      </c>
      <c r="E11" s="608" t="s">
        <v>631</v>
      </c>
      <c r="F11" s="607" t="s">
        <v>632</v>
      </c>
      <c r="G11" s="607" t="s">
        <v>364</v>
      </c>
      <c r="H11" s="607" t="s">
        <v>524</v>
      </c>
      <c r="I11" s="834"/>
    </row>
    <row r="12" spans="2:9" ht="16.5" customHeight="1" x14ac:dyDescent="0.35">
      <c r="B12" s="835" t="s">
        <v>633</v>
      </c>
      <c r="C12" s="836"/>
      <c r="D12" s="609">
        <v>6490017</v>
      </c>
      <c r="E12" s="610">
        <v>0</v>
      </c>
      <c r="F12" s="610">
        <v>6490017</v>
      </c>
      <c r="G12" s="610">
        <v>4968091.6500000004</v>
      </c>
      <c r="H12" s="610">
        <v>4968091.6500000004</v>
      </c>
      <c r="I12" s="610">
        <v>1521925.35</v>
      </c>
    </row>
    <row r="13" spans="2:9" ht="16.5" customHeight="1" x14ac:dyDescent="0.35">
      <c r="B13" s="820" t="s">
        <v>634</v>
      </c>
      <c r="C13" s="821"/>
      <c r="D13" s="611">
        <v>3281956</v>
      </c>
      <c r="E13" s="612">
        <v>56989.1</v>
      </c>
      <c r="F13" s="612">
        <v>3338945.1</v>
      </c>
      <c r="G13" s="612">
        <v>2793360.65</v>
      </c>
      <c r="H13" s="612">
        <v>2793360.65</v>
      </c>
      <c r="I13" s="612">
        <v>545584.44999999995</v>
      </c>
    </row>
    <row r="14" spans="2:9" x14ac:dyDescent="0.35">
      <c r="B14" s="171"/>
      <c r="C14" s="149" t="s">
        <v>635</v>
      </c>
      <c r="D14" s="611">
        <v>1596764</v>
      </c>
      <c r="E14" s="612">
        <v>70410.12</v>
      </c>
      <c r="F14" s="612">
        <v>1667174.12</v>
      </c>
      <c r="G14" s="612">
        <v>1401155.18</v>
      </c>
      <c r="H14" s="612">
        <v>1401155.18</v>
      </c>
      <c r="I14" s="612">
        <v>266018.94</v>
      </c>
    </row>
    <row r="15" spans="2:9" x14ac:dyDescent="0.35">
      <c r="B15" s="171"/>
      <c r="C15" s="149" t="s">
        <v>636</v>
      </c>
      <c r="D15" s="611">
        <v>52800</v>
      </c>
      <c r="E15" s="612">
        <v>0</v>
      </c>
      <c r="F15" s="612">
        <v>52800</v>
      </c>
      <c r="G15" s="612">
        <v>26400</v>
      </c>
      <c r="H15" s="612">
        <v>26400</v>
      </c>
      <c r="I15" s="612">
        <v>26400</v>
      </c>
    </row>
    <row r="16" spans="2:9" ht="16.5" customHeight="1" x14ac:dyDescent="0.35">
      <c r="B16" s="171"/>
      <c r="C16" s="149" t="s">
        <v>637</v>
      </c>
      <c r="D16" s="611">
        <v>1401263</v>
      </c>
      <c r="E16" s="612">
        <v>42541.56</v>
      </c>
      <c r="F16" s="612">
        <v>1443804.56</v>
      </c>
      <c r="G16" s="612">
        <v>1195053.23</v>
      </c>
      <c r="H16" s="612">
        <v>1195053.23</v>
      </c>
      <c r="I16" s="612">
        <v>248751.33</v>
      </c>
    </row>
    <row r="17" spans="2:9" ht="16.5" customHeight="1" x14ac:dyDescent="0.35">
      <c r="B17" s="171"/>
      <c r="C17" s="149" t="s">
        <v>638</v>
      </c>
      <c r="D17" s="611">
        <v>231129</v>
      </c>
      <c r="E17" s="612">
        <v>-77202.58</v>
      </c>
      <c r="F17" s="612">
        <v>153926.42000000001</v>
      </c>
      <c r="G17" s="612">
        <v>149512.24</v>
      </c>
      <c r="H17" s="612">
        <v>149512.24</v>
      </c>
      <c r="I17" s="612">
        <v>4414.18</v>
      </c>
    </row>
    <row r="18" spans="2:9" x14ac:dyDescent="0.35">
      <c r="B18" s="171"/>
      <c r="C18" s="149" t="s">
        <v>639</v>
      </c>
      <c r="D18" s="611">
        <v>0</v>
      </c>
      <c r="E18" s="612">
        <v>21240</v>
      </c>
      <c r="F18" s="612">
        <v>21240</v>
      </c>
      <c r="G18" s="612">
        <v>21240</v>
      </c>
      <c r="H18" s="612">
        <v>21240</v>
      </c>
      <c r="I18" s="612">
        <v>0</v>
      </c>
    </row>
    <row r="19" spans="2:9" ht="16.5" customHeight="1" x14ac:dyDescent="0.35">
      <c r="B19" s="171"/>
      <c r="C19" s="149" t="s">
        <v>640</v>
      </c>
      <c r="D19" s="611">
        <v>0</v>
      </c>
      <c r="E19" s="612">
        <v>0</v>
      </c>
      <c r="F19" s="612">
        <v>0</v>
      </c>
      <c r="G19" s="612">
        <v>0</v>
      </c>
      <c r="H19" s="612">
        <v>0</v>
      </c>
      <c r="I19" s="612">
        <v>0</v>
      </c>
    </row>
    <row r="20" spans="2:9" x14ac:dyDescent="0.35">
      <c r="B20" s="171"/>
      <c r="C20" s="149" t="s">
        <v>641</v>
      </c>
      <c r="D20" s="611">
        <v>0</v>
      </c>
      <c r="E20" s="612">
        <v>0</v>
      </c>
      <c r="F20" s="612">
        <v>0</v>
      </c>
      <c r="G20" s="612">
        <v>0</v>
      </c>
      <c r="H20" s="612">
        <v>0</v>
      </c>
      <c r="I20" s="612">
        <v>0</v>
      </c>
    </row>
    <row r="21" spans="2:9" ht="16.5" customHeight="1" x14ac:dyDescent="0.35">
      <c r="B21" s="820" t="s">
        <v>642</v>
      </c>
      <c r="C21" s="821"/>
      <c r="D21" s="611">
        <v>1218048</v>
      </c>
      <c r="E21" s="612">
        <v>167826.24</v>
      </c>
      <c r="F21" s="612">
        <v>1385874.24</v>
      </c>
      <c r="G21" s="612">
        <v>1209042.44</v>
      </c>
      <c r="H21" s="612">
        <v>1209042.44</v>
      </c>
      <c r="I21" s="612">
        <v>176831.8</v>
      </c>
    </row>
    <row r="22" spans="2:9" ht="33" x14ac:dyDescent="0.35">
      <c r="B22" s="171"/>
      <c r="C22" s="149" t="s">
        <v>643</v>
      </c>
      <c r="D22" s="611">
        <v>337500</v>
      </c>
      <c r="E22" s="612">
        <v>-45983.62</v>
      </c>
      <c r="F22" s="612">
        <v>291516.38</v>
      </c>
      <c r="G22" s="612">
        <v>264874.15999999997</v>
      </c>
      <c r="H22" s="612">
        <v>264874.15999999997</v>
      </c>
      <c r="I22" s="612">
        <v>26642.22</v>
      </c>
    </row>
    <row r="23" spans="2:9" ht="16.5" customHeight="1" x14ac:dyDescent="0.35">
      <c r="B23" s="171"/>
      <c r="C23" s="149" t="s">
        <v>644</v>
      </c>
      <c r="D23" s="611">
        <v>266250</v>
      </c>
      <c r="E23" s="612">
        <v>2407.39</v>
      </c>
      <c r="F23" s="612">
        <v>268657.39</v>
      </c>
      <c r="G23" s="612">
        <v>216533.39</v>
      </c>
      <c r="H23" s="612">
        <v>216533.39</v>
      </c>
      <c r="I23" s="612">
        <v>52124</v>
      </c>
    </row>
    <row r="24" spans="2:9" ht="33" x14ac:dyDescent="0.35">
      <c r="B24" s="171"/>
      <c r="C24" s="149" t="s">
        <v>645</v>
      </c>
      <c r="D24" s="611">
        <v>0</v>
      </c>
      <c r="E24" s="612">
        <v>0</v>
      </c>
      <c r="F24" s="612">
        <v>0</v>
      </c>
      <c r="G24" s="612">
        <v>0</v>
      </c>
      <c r="H24" s="612">
        <v>0</v>
      </c>
      <c r="I24" s="612">
        <v>0</v>
      </c>
    </row>
    <row r="25" spans="2:9" x14ac:dyDescent="0.35">
      <c r="B25" s="171"/>
      <c r="C25" s="149" t="s">
        <v>646</v>
      </c>
      <c r="D25" s="611">
        <v>100000</v>
      </c>
      <c r="E25" s="612">
        <v>1082.31</v>
      </c>
      <c r="F25" s="612">
        <v>101082.31</v>
      </c>
      <c r="G25" s="612">
        <v>51423.99</v>
      </c>
      <c r="H25" s="612">
        <v>51423.99</v>
      </c>
      <c r="I25" s="612">
        <v>49658.32</v>
      </c>
    </row>
    <row r="26" spans="2:9" x14ac:dyDescent="0.35">
      <c r="B26" s="171"/>
      <c r="C26" s="149" t="s">
        <v>647</v>
      </c>
      <c r="D26" s="611">
        <v>33398</v>
      </c>
      <c r="E26" s="612">
        <v>50460.800000000003</v>
      </c>
      <c r="F26" s="612">
        <v>83858.8</v>
      </c>
      <c r="G26" s="612">
        <v>57890.8</v>
      </c>
      <c r="H26" s="612">
        <v>57890.8</v>
      </c>
      <c r="I26" s="612">
        <v>25968</v>
      </c>
    </row>
    <row r="27" spans="2:9" ht="16.5" customHeight="1" x14ac:dyDescent="0.35">
      <c r="B27" s="171"/>
      <c r="C27" s="149" t="s">
        <v>648</v>
      </c>
      <c r="D27" s="611">
        <v>280500</v>
      </c>
      <c r="E27" s="612">
        <v>134674.22</v>
      </c>
      <c r="F27" s="612">
        <v>415174.22</v>
      </c>
      <c r="G27" s="612">
        <v>392734.96</v>
      </c>
      <c r="H27" s="612">
        <v>392734.96</v>
      </c>
      <c r="I27" s="612">
        <v>22439.26</v>
      </c>
    </row>
    <row r="28" spans="2:9" ht="33" x14ac:dyDescent="0.35">
      <c r="B28" s="171"/>
      <c r="C28" s="149" t="s">
        <v>649</v>
      </c>
      <c r="D28" s="611">
        <v>150000</v>
      </c>
      <c r="E28" s="612">
        <v>-92000</v>
      </c>
      <c r="F28" s="612">
        <v>58000</v>
      </c>
      <c r="G28" s="612">
        <v>58000</v>
      </c>
      <c r="H28" s="612">
        <v>58000</v>
      </c>
      <c r="I28" s="612">
        <v>0</v>
      </c>
    </row>
    <row r="29" spans="2:9" ht="16.5" customHeight="1" x14ac:dyDescent="0.35">
      <c r="B29" s="171"/>
      <c r="C29" s="149" t="s">
        <v>650</v>
      </c>
      <c r="D29" s="611">
        <v>0</v>
      </c>
      <c r="E29" s="612">
        <v>0</v>
      </c>
      <c r="F29" s="612">
        <v>0</v>
      </c>
      <c r="G29" s="612">
        <v>0</v>
      </c>
      <c r="H29" s="612">
        <v>0</v>
      </c>
      <c r="I29" s="612">
        <v>0</v>
      </c>
    </row>
    <row r="30" spans="2:9" ht="16.5" customHeight="1" x14ac:dyDescent="0.35">
      <c r="B30" s="171"/>
      <c r="C30" s="149" t="s">
        <v>651</v>
      </c>
      <c r="D30" s="611">
        <v>50400</v>
      </c>
      <c r="E30" s="612">
        <v>117185.14</v>
      </c>
      <c r="F30" s="612">
        <v>167585.14000000001</v>
      </c>
      <c r="G30" s="612">
        <v>167585.14000000001</v>
      </c>
      <c r="H30" s="612">
        <v>167585.14000000001</v>
      </c>
      <c r="I30" s="612">
        <v>0</v>
      </c>
    </row>
    <row r="31" spans="2:9" ht="16.5" customHeight="1" x14ac:dyDescent="0.35">
      <c r="B31" s="820" t="s">
        <v>652</v>
      </c>
      <c r="C31" s="821"/>
      <c r="D31" s="611">
        <v>1267055</v>
      </c>
      <c r="E31" s="612">
        <v>-442662.12</v>
      </c>
      <c r="F31" s="612">
        <v>824392.88</v>
      </c>
      <c r="G31" s="612">
        <v>367857.78</v>
      </c>
      <c r="H31" s="612">
        <v>367857.78</v>
      </c>
      <c r="I31" s="612">
        <v>456535.1</v>
      </c>
    </row>
    <row r="32" spans="2:9" x14ac:dyDescent="0.35">
      <c r="B32" s="171"/>
      <c r="C32" s="149" t="s">
        <v>653</v>
      </c>
      <c r="D32" s="611">
        <v>32083</v>
      </c>
      <c r="E32" s="612">
        <v>3488.01</v>
      </c>
      <c r="F32" s="612">
        <v>35571.01</v>
      </c>
      <c r="G32" s="612">
        <v>35569.01</v>
      </c>
      <c r="H32" s="612">
        <v>35569.01</v>
      </c>
      <c r="I32" s="612">
        <v>2</v>
      </c>
    </row>
    <row r="33" spans="2:9" ht="16.5" customHeight="1" x14ac:dyDescent="0.35">
      <c r="B33" s="171"/>
      <c r="C33" s="149" t="s">
        <v>654</v>
      </c>
      <c r="D33" s="611">
        <v>0</v>
      </c>
      <c r="E33" s="612">
        <v>0</v>
      </c>
      <c r="F33" s="612">
        <v>0</v>
      </c>
      <c r="G33" s="612">
        <v>0</v>
      </c>
      <c r="H33" s="612">
        <v>0</v>
      </c>
      <c r="I33" s="612">
        <v>0</v>
      </c>
    </row>
    <row r="34" spans="2:9" ht="33" x14ac:dyDescent="0.35">
      <c r="B34" s="171"/>
      <c r="C34" s="149" t="s">
        <v>655</v>
      </c>
      <c r="D34" s="611">
        <v>317500</v>
      </c>
      <c r="E34" s="612">
        <v>57192.6</v>
      </c>
      <c r="F34" s="612">
        <v>374692.6</v>
      </c>
      <c r="G34" s="612">
        <v>129626.52</v>
      </c>
      <c r="H34" s="612">
        <v>129626.52</v>
      </c>
      <c r="I34" s="612">
        <v>245066.08</v>
      </c>
    </row>
    <row r="35" spans="2:9" ht="16.5" customHeight="1" x14ac:dyDescent="0.35">
      <c r="B35" s="171"/>
      <c r="C35" s="149" t="s">
        <v>656</v>
      </c>
      <c r="D35" s="611">
        <v>24700</v>
      </c>
      <c r="E35" s="612">
        <v>0</v>
      </c>
      <c r="F35" s="612">
        <v>24700</v>
      </c>
      <c r="G35" s="612">
        <v>12972.55</v>
      </c>
      <c r="H35" s="612">
        <v>12972.55</v>
      </c>
      <c r="I35" s="612">
        <v>11727.45</v>
      </c>
    </row>
    <row r="36" spans="2:9" ht="33" x14ac:dyDescent="0.35">
      <c r="B36" s="171"/>
      <c r="C36" s="149" t="s">
        <v>657</v>
      </c>
      <c r="D36" s="611">
        <v>262272</v>
      </c>
      <c r="E36" s="612">
        <v>4891.7</v>
      </c>
      <c r="F36" s="612">
        <v>267163.7</v>
      </c>
      <c r="G36" s="612">
        <v>90605.83</v>
      </c>
      <c r="H36" s="612">
        <v>90605.83</v>
      </c>
      <c r="I36" s="612">
        <v>176557.87</v>
      </c>
    </row>
    <row r="37" spans="2:9" x14ac:dyDescent="0.35">
      <c r="B37" s="171"/>
      <c r="C37" s="149" t="s">
        <v>658</v>
      </c>
      <c r="D37" s="611">
        <v>0</v>
      </c>
      <c r="E37" s="612">
        <v>0</v>
      </c>
      <c r="F37" s="612">
        <v>0</v>
      </c>
      <c r="G37" s="612">
        <v>0</v>
      </c>
      <c r="H37" s="612">
        <v>0</v>
      </c>
      <c r="I37" s="612">
        <v>0</v>
      </c>
    </row>
    <row r="38" spans="2:9" x14ac:dyDescent="0.35">
      <c r="B38" s="171"/>
      <c r="C38" s="149" t="s">
        <v>659</v>
      </c>
      <c r="D38" s="611">
        <v>60500</v>
      </c>
      <c r="E38" s="612">
        <v>3301.57</v>
      </c>
      <c r="F38" s="612">
        <v>63801.57</v>
      </c>
      <c r="G38" s="612">
        <v>40619.870000000003</v>
      </c>
      <c r="H38" s="612">
        <v>40619.870000000003</v>
      </c>
      <c r="I38" s="612">
        <v>23181.7</v>
      </c>
    </row>
    <row r="39" spans="2:9" ht="16.5" customHeight="1" x14ac:dyDescent="0.35">
      <c r="B39" s="171"/>
      <c r="C39" s="149" t="s">
        <v>660</v>
      </c>
      <c r="D39" s="611">
        <v>570000</v>
      </c>
      <c r="E39" s="612">
        <v>-511536</v>
      </c>
      <c r="F39" s="612">
        <v>58464</v>
      </c>
      <c r="G39" s="612">
        <v>58464</v>
      </c>
      <c r="H39" s="612">
        <v>58464</v>
      </c>
      <c r="I39" s="612">
        <v>0</v>
      </c>
    </row>
    <row r="40" spans="2:9" ht="16.5" customHeight="1" x14ac:dyDescent="0.35">
      <c r="B40" s="171"/>
      <c r="C40" s="149" t="s">
        <v>661</v>
      </c>
      <c r="D40" s="611">
        <v>0</v>
      </c>
      <c r="E40" s="612">
        <v>0</v>
      </c>
      <c r="F40" s="612">
        <v>0</v>
      </c>
      <c r="G40" s="612">
        <v>0</v>
      </c>
      <c r="H40" s="612">
        <v>0</v>
      </c>
      <c r="I40" s="612">
        <v>0</v>
      </c>
    </row>
    <row r="41" spans="2:9" ht="16.5" customHeight="1" x14ac:dyDescent="0.35">
      <c r="B41" s="820" t="s">
        <v>662</v>
      </c>
      <c r="C41" s="821"/>
      <c r="D41" s="611">
        <v>482958</v>
      </c>
      <c r="E41" s="612">
        <v>29362.78</v>
      </c>
      <c r="F41" s="612">
        <v>512320.78</v>
      </c>
      <c r="G41" s="612">
        <v>204320.78</v>
      </c>
      <c r="H41" s="612">
        <v>204320.78</v>
      </c>
      <c r="I41" s="612">
        <v>308000</v>
      </c>
    </row>
    <row r="42" spans="2:9" x14ac:dyDescent="0.35">
      <c r="B42" s="171"/>
      <c r="C42" s="149" t="s">
        <v>663</v>
      </c>
      <c r="D42" s="611">
        <v>0</v>
      </c>
      <c r="E42" s="612">
        <v>0</v>
      </c>
      <c r="F42" s="612">
        <v>0</v>
      </c>
      <c r="G42" s="612">
        <v>0</v>
      </c>
      <c r="H42" s="612">
        <v>0</v>
      </c>
      <c r="I42" s="612">
        <v>0</v>
      </c>
    </row>
    <row r="43" spans="2:9" x14ac:dyDescent="0.35">
      <c r="B43" s="171"/>
      <c r="C43" s="149" t="s">
        <v>664</v>
      </c>
      <c r="D43" s="611">
        <v>0</v>
      </c>
      <c r="E43" s="612">
        <v>0</v>
      </c>
      <c r="F43" s="612">
        <v>0</v>
      </c>
      <c r="G43" s="612">
        <v>0</v>
      </c>
      <c r="H43" s="612">
        <v>0</v>
      </c>
      <c r="I43" s="612">
        <v>0</v>
      </c>
    </row>
    <row r="44" spans="2:9" ht="16.5" customHeight="1" x14ac:dyDescent="0.35">
      <c r="B44" s="171"/>
      <c r="C44" s="149" t="s">
        <v>665</v>
      </c>
      <c r="D44" s="611">
        <v>0</v>
      </c>
      <c r="E44" s="612">
        <v>0</v>
      </c>
      <c r="F44" s="612">
        <v>0</v>
      </c>
      <c r="G44" s="612">
        <v>0</v>
      </c>
      <c r="H44" s="612">
        <v>0</v>
      </c>
      <c r="I44" s="612">
        <v>0</v>
      </c>
    </row>
    <row r="45" spans="2:9" ht="16.5" customHeight="1" x14ac:dyDescent="0.35">
      <c r="B45" s="171"/>
      <c r="C45" s="149" t="s">
        <v>666</v>
      </c>
      <c r="D45" s="611">
        <v>482958</v>
      </c>
      <c r="E45" s="612">
        <v>29362.78</v>
      </c>
      <c r="F45" s="612">
        <v>512320.78</v>
      </c>
      <c r="G45" s="612">
        <v>204320.78</v>
      </c>
      <c r="H45" s="612">
        <v>204320.78</v>
      </c>
      <c r="I45" s="612">
        <v>308000</v>
      </c>
    </row>
    <row r="46" spans="2:9" ht="16.5" customHeight="1" x14ac:dyDescent="0.35">
      <c r="B46" s="171"/>
      <c r="C46" s="149" t="s">
        <v>667</v>
      </c>
      <c r="D46" s="611">
        <v>0</v>
      </c>
      <c r="E46" s="612">
        <v>0</v>
      </c>
      <c r="F46" s="612">
        <v>0</v>
      </c>
      <c r="G46" s="612">
        <v>0</v>
      </c>
      <c r="H46" s="612">
        <v>0</v>
      </c>
      <c r="I46" s="612">
        <v>0</v>
      </c>
    </row>
    <row r="47" spans="2:9" ht="33" x14ac:dyDescent="0.35">
      <c r="B47" s="171"/>
      <c r="C47" s="149" t="s">
        <v>668</v>
      </c>
      <c r="D47" s="611">
        <v>0</v>
      </c>
      <c r="E47" s="612">
        <v>0</v>
      </c>
      <c r="F47" s="612">
        <v>0</v>
      </c>
      <c r="G47" s="612">
        <v>0</v>
      </c>
      <c r="H47" s="612">
        <v>0</v>
      </c>
      <c r="I47" s="612">
        <v>0</v>
      </c>
    </row>
    <row r="48" spans="2:9" ht="16.5" customHeight="1" x14ac:dyDescent="0.35">
      <c r="B48" s="171"/>
      <c r="C48" s="149" t="s">
        <v>669</v>
      </c>
      <c r="D48" s="611">
        <v>0</v>
      </c>
      <c r="E48" s="612">
        <v>0</v>
      </c>
      <c r="F48" s="612">
        <v>0</v>
      </c>
      <c r="G48" s="612">
        <v>0</v>
      </c>
      <c r="H48" s="612">
        <v>0</v>
      </c>
      <c r="I48" s="612">
        <v>0</v>
      </c>
    </row>
    <row r="49" spans="2:9" ht="16.5" customHeight="1" x14ac:dyDescent="0.35">
      <c r="B49" s="171"/>
      <c r="C49" s="149" t="s">
        <v>670</v>
      </c>
      <c r="D49" s="611">
        <v>0</v>
      </c>
      <c r="E49" s="612">
        <v>0</v>
      </c>
      <c r="F49" s="612">
        <v>0</v>
      </c>
      <c r="G49" s="612">
        <v>0</v>
      </c>
      <c r="H49" s="612">
        <v>0</v>
      </c>
      <c r="I49" s="612">
        <v>0</v>
      </c>
    </row>
    <row r="50" spans="2:9" ht="16.5" customHeight="1" x14ac:dyDescent="0.35">
      <c r="B50" s="171"/>
      <c r="C50" s="149" t="s">
        <v>671</v>
      </c>
      <c r="D50" s="611">
        <v>0</v>
      </c>
      <c r="E50" s="612">
        <v>0</v>
      </c>
      <c r="F50" s="612">
        <v>0</v>
      </c>
      <c r="G50" s="612">
        <v>0</v>
      </c>
      <c r="H50" s="612">
        <v>0</v>
      </c>
      <c r="I50" s="612">
        <v>0</v>
      </c>
    </row>
    <row r="51" spans="2:9" ht="16.5" customHeight="1" x14ac:dyDescent="0.35">
      <c r="B51" s="820" t="s">
        <v>672</v>
      </c>
      <c r="C51" s="821"/>
      <c r="D51" s="611">
        <v>240000</v>
      </c>
      <c r="E51" s="612">
        <v>188484</v>
      </c>
      <c r="F51" s="612">
        <v>428484</v>
      </c>
      <c r="G51" s="612">
        <v>393510</v>
      </c>
      <c r="H51" s="612">
        <v>393510</v>
      </c>
      <c r="I51" s="612">
        <v>34974</v>
      </c>
    </row>
    <row r="52" spans="2:9" x14ac:dyDescent="0.35">
      <c r="B52" s="171"/>
      <c r="C52" s="149" t="s">
        <v>673</v>
      </c>
      <c r="D52" s="611">
        <v>240000</v>
      </c>
      <c r="E52" s="612">
        <v>92636.08</v>
      </c>
      <c r="F52" s="612">
        <v>332636.08</v>
      </c>
      <c r="G52" s="612">
        <v>332636.08</v>
      </c>
      <c r="H52" s="612">
        <v>332636.08</v>
      </c>
      <c r="I52" s="612">
        <v>0</v>
      </c>
    </row>
    <row r="53" spans="2:9" ht="16.5" customHeight="1" x14ac:dyDescent="0.35">
      <c r="B53" s="171"/>
      <c r="C53" s="149" t="s">
        <v>674</v>
      </c>
      <c r="D53" s="611">
        <v>0</v>
      </c>
      <c r="E53" s="612">
        <v>0</v>
      </c>
      <c r="F53" s="612">
        <v>0</v>
      </c>
      <c r="G53" s="612">
        <v>0</v>
      </c>
      <c r="H53" s="612">
        <v>0</v>
      </c>
      <c r="I53" s="612">
        <v>0</v>
      </c>
    </row>
    <row r="54" spans="2:9" x14ac:dyDescent="0.35">
      <c r="B54" s="171"/>
      <c r="C54" s="149" t="s">
        <v>675</v>
      </c>
      <c r="D54" s="611">
        <v>0</v>
      </c>
      <c r="E54" s="612">
        <v>77448</v>
      </c>
      <c r="F54" s="612">
        <v>77448</v>
      </c>
      <c r="G54" s="612">
        <v>42474</v>
      </c>
      <c r="H54" s="612">
        <v>42474</v>
      </c>
      <c r="I54" s="612">
        <v>34974</v>
      </c>
    </row>
    <row r="55" spans="2:9" x14ac:dyDescent="0.35">
      <c r="B55" s="171"/>
      <c r="C55" s="149" t="s">
        <v>676</v>
      </c>
      <c r="D55" s="611">
        <v>0</v>
      </c>
      <c r="E55" s="612">
        <v>0</v>
      </c>
      <c r="F55" s="612">
        <v>0</v>
      </c>
      <c r="G55" s="612">
        <v>0</v>
      </c>
      <c r="H55" s="612">
        <v>0</v>
      </c>
      <c r="I55" s="612">
        <v>0</v>
      </c>
    </row>
    <row r="56" spans="2:9" ht="16.5" customHeight="1" x14ac:dyDescent="0.35">
      <c r="B56" s="171"/>
      <c r="C56" s="149" t="s">
        <v>677</v>
      </c>
      <c r="D56" s="611">
        <v>0</v>
      </c>
      <c r="E56" s="612">
        <v>0</v>
      </c>
      <c r="F56" s="612">
        <v>0</v>
      </c>
      <c r="G56" s="612">
        <v>0</v>
      </c>
      <c r="H56" s="612">
        <v>0</v>
      </c>
      <c r="I56" s="612">
        <v>0</v>
      </c>
    </row>
    <row r="57" spans="2:9" ht="16.5" customHeight="1" x14ac:dyDescent="0.35">
      <c r="B57" s="171"/>
      <c r="C57" s="149" t="s">
        <v>678</v>
      </c>
      <c r="D57" s="611">
        <v>0</v>
      </c>
      <c r="E57" s="612">
        <v>18399.919999999998</v>
      </c>
      <c r="F57" s="612">
        <v>18399.919999999998</v>
      </c>
      <c r="G57" s="612">
        <v>18399.919999999998</v>
      </c>
      <c r="H57" s="612">
        <v>18399.919999999998</v>
      </c>
      <c r="I57" s="612">
        <v>0</v>
      </c>
    </row>
    <row r="58" spans="2:9" x14ac:dyDescent="0.35">
      <c r="B58" s="171"/>
      <c r="C58" s="149" t="s">
        <v>679</v>
      </c>
      <c r="D58" s="611">
        <v>0</v>
      </c>
      <c r="E58" s="612">
        <v>0</v>
      </c>
      <c r="F58" s="612">
        <v>0</v>
      </c>
      <c r="G58" s="612">
        <v>0</v>
      </c>
      <c r="H58" s="612">
        <v>0</v>
      </c>
      <c r="I58" s="612">
        <v>0</v>
      </c>
    </row>
    <row r="59" spans="2:9" ht="16.5" customHeight="1" x14ac:dyDescent="0.35">
      <c r="B59" s="171"/>
      <c r="C59" s="149" t="s">
        <v>680</v>
      </c>
      <c r="D59" s="611">
        <v>0</v>
      </c>
      <c r="E59" s="612">
        <v>0</v>
      </c>
      <c r="F59" s="612">
        <v>0</v>
      </c>
      <c r="G59" s="612">
        <v>0</v>
      </c>
      <c r="H59" s="612">
        <v>0</v>
      </c>
      <c r="I59" s="612">
        <v>0</v>
      </c>
    </row>
    <row r="60" spans="2:9" ht="16.5" customHeight="1" x14ac:dyDescent="0.35">
      <c r="B60" s="171"/>
      <c r="C60" s="149" t="s">
        <v>681</v>
      </c>
      <c r="D60" s="611">
        <v>0</v>
      </c>
      <c r="E60" s="612">
        <v>0</v>
      </c>
      <c r="F60" s="612">
        <v>0</v>
      </c>
      <c r="G60" s="612">
        <v>0</v>
      </c>
      <c r="H60" s="612">
        <v>0</v>
      </c>
      <c r="I60" s="612">
        <v>0</v>
      </c>
    </row>
    <row r="61" spans="2:9" ht="12.75" customHeight="1" x14ac:dyDescent="0.35">
      <c r="B61" s="820" t="s">
        <v>682</v>
      </c>
      <c r="C61" s="821"/>
      <c r="D61" s="611">
        <v>0</v>
      </c>
      <c r="E61" s="612">
        <v>0</v>
      </c>
      <c r="F61" s="612">
        <v>0</v>
      </c>
      <c r="G61" s="612">
        <v>0</v>
      </c>
      <c r="H61" s="612">
        <v>0</v>
      </c>
      <c r="I61" s="612">
        <v>0</v>
      </c>
    </row>
    <row r="62" spans="2:9" x14ac:dyDescent="0.35">
      <c r="B62" s="171"/>
      <c r="C62" s="149" t="s">
        <v>683</v>
      </c>
      <c r="D62" s="611">
        <v>0</v>
      </c>
      <c r="E62" s="612">
        <v>0</v>
      </c>
      <c r="F62" s="612">
        <v>0</v>
      </c>
      <c r="G62" s="612">
        <v>0</v>
      </c>
      <c r="H62" s="612">
        <v>0</v>
      </c>
      <c r="I62" s="612">
        <v>0</v>
      </c>
    </row>
    <row r="63" spans="2:9" x14ac:dyDescent="0.35">
      <c r="B63" s="171"/>
      <c r="C63" s="149" t="s">
        <v>684</v>
      </c>
      <c r="D63" s="611">
        <v>0</v>
      </c>
      <c r="E63" s="612">
        <v>0</v>
      </c>
      <c r="F63" s="612">
        <v>0</v>
      </c>
      <c r="G63" s="612">
        <v>0</v>
      </c>
      <c r="H63" s="612">
        <v>0</v>
      </c>
      <c r="I63" s="612">
        <v>0</v>
      </c>
    </row>
    <row r="64" spans="2:9" ht="16.5" customHeight="1" x14ac:dyDescent="0.35">
      <c r="B64" s="171"/>
      <c r="C64" s="149" t="s">
        <v>685</v>
      </c>
      <c r="D64" s="611">
        <v>0</v>
      </c>
      <c r="E64" s="612">
        <v>0</v>
      </c>
      <c r="F64" s="612">
        <v>0</v>
      </c>
      <c r="G64" s="612">
        <v>0</v>
      </c>
      <c r="H64" s="612">
        <v>0</v>
      </c>
      <c r="I64" s="612">
        <v>0</v>
      </c>
    </row>
    <row r="65" spans="2:9" ht="16.5" customHeight="1" x14ac:dyDescent="0.35">
      <c r="B65" s="820" t="s">
        <v>686</v>
      </c>
      <c r="C65" s="821"/>
      <c r="D65" s="611">
        <v>0</v>
      </c>
      <c r="E65" s="612">
        <v>0</v>
      </c>
      <c r="F65" s="612">
        <v>0</v>
      </c>
      <c r="G65" s="612">
        <v>0</v>
      </c>
      <c r="H65" s="612">
        <v>0</v>
      </c>
      <c r="I65" s="612">
        <v>0</v>
      </c>
    </row>
    <row r="66" spans="2:9" ht="16.5" customHeight="1" x14ac:dyDescent="0.35">
      <c r="B66" s="171"/>
      <c r="C66" s="149" t="s">
        <v>687</v>
      </c>
      <c r="D66" s="611">
        <v>0</v>
      </c>
      <c r="E66" s="612">
        <v>0</v>
      </c>
      <c r="F66" s="612">
        <v>0</v>
      </c>
      <c r="G66" s="612">
        <v>0</v>
      </c>
      <c r="H66" s="612">
        <v>0</v>
      </c>
      <c r="I66" s="612">
        <v>0</v>
      </c>
    </row>
    <row r="67" spans="2:9" ht="16.5" customHeight="1" x14ac:dyDescent="0.35">
      <c r="B67" s="171"/>
      <c r="C67" s="149" t="s">
        <v>688</v>
      </c>
      <c r="D67" s="611">
        <v>0</v>
      </c>
      <c r="E67" s="612">
        <v>0</v>
      </c>
      <c r="F67" s="612">
        <v>0</v>
      </c>
      <c r="G67" s="612">
        <v>0</v>
      </c>
      <c r="H67" s="612">
        <v>0</v>
      </c>
      <c r="I67" s="612">
        <v>0</v>
      </c>
    </row>
    <row r="68" spans="2:9" x14ac:dyDescent="0.35">
      <c r="B68" s="171"/>
      <c r="C68" s="149" t="s">
        <v>689</v>
      </c>
      <c r="D68" s="611">
        <v>0</v>
      </c>
      <c r="E68" s="612">
        <v>0</v>
      </c>
      <c r="F68" s="612">
        <v>0</v>
      </c>
      <c r="G68" s="612">
        <v>0</v>
      </c>
      <c r="H68" s="612">
        <v>0</v>
      </c>
      <c r="I68" s="612">
        <v>0</v>
      </c>
    </row>
    <row r="69" spans="2:9" x14ac:dyDescent="0.35">
      <c r="B69" s="171"/>
      <c r="C69" s="149" t="s">
        <v>690</v>
      </c>
      <c r="D69" s="611">
        <v>0</v>
      </c>
      <c r="E69" s="612">
        <v>0</v>
      </c>
      <c r="F69" s="612">
        <v>0</v>
      </c>
      <c r="G69" s="612">
        <v>0</v>
      </c>
      <c r="H69" s="612">
        <v>0</v>
      </c>
      <c r="I69" s="612">
        <v>0</v>
      </c>
    </row>
    <row r="70" spans="2:9" x14ac:dyDescent="0.35">
      <c r="B70" s="171"/>
      <c r="C70" s="149" t="s">
        <v>691</v>
      </c>
      <c r="D70" s="611"/>
      <c r="E70" s="612"/>
      <c r="F70" s="612"/>
      <c r="G70" s="612"/>
      <c r="H70" s="612"/>
      <c r="I70" s="612"/>
    </row>
    <row r="71" spans="2:9" ht="16.5" customHeight="1" x14ac:dyDescent="0.35">
      <c r="B71" s="171"/>
      <c r="C71" s="149" t="s">
        <v>692</v>
      </c>
      <c r="D71" s="611">
        <v>0</v>
      </c>
      <c r="E71" s="612">
        <v>0</v>
      </c>
      <c r="F71" s="612">
        <v>0</v>
      </c>
      <c r="G71" s="612">
        <v>0</v>
      </c>
      <c r="H71" s="612">
        <v>0</v>
      </c>
      <c r="I71" s="612">
        <v>0</v>
      </c>
    </row>
    <row r="72" spans="2:9" ht="16.5" customHeight="1" x14ac:dyDescent="0.35">
      <c r="B72" s="171"/>
      <c r="C72" s="149" t="s">
        <v>693</v>
      </c>
      <c r="D72" s="611">
        <v>0</v>
      </c>
      <c r="E72" s="612">
        <v>0</v>
      </c>
      <c r="F72" s="612">
        <v>0</v>
      </c>
      <c r="G72" s="612">
        <v>0</v>
      </c>
      <c r="H72" s="612">
        <v>0</v>
      </c>
      <c r="I72" s="612">
        <v>0</v>
      </c>
    </row>
    <row r="73" spans="2:9" ht="33" customHeight="1" x14ac:dyDescent="0.35">
      <c r="B73" s="171"/>
      <c r="C73" s="149" t="s">
        <v>694</v>
      </c>
      <c r="D73" s="611">
        <v>0</v>
      </c>
      <c r="E73" s="612">
        <v>0</v>
      </c>
      <c r="F73" s="612">
        <v>0</v>
      </c>
      <c r="G73" s="612">
        <v>0</v>
      </c>
      <c r="H73" s="612">
        <v>0</v>
      </c>
      <c r="I73" s="612">
        <v>0</v>
      </c>
    </row>
    <row r="74" spans="2:9" ht="16.5" customHeight="1" x14ac:dyDescent="0.35">
      <c r="B74" s="820" t="s">
        <v>695</v>
      </c>
      <c r="C74" s="821"/>
      <c r="D74" s="611">
        <v>0</v>
      </c>
      <c r="E74" s="612">
        <v>0</v>
      </c>
      <c r="F74" s="612">
        <v>0</v>
      </c>
      <c r="G74" s="612">
        <v>0</v>
      </c>
      <c r="H74" s="612">
        <v>0</v>
      </c>
      <c r="I74" s="612">
        <v>0</v>
      </c>
    </row>
    <row r="75" spans="2:9" ht="16.5" customHeight="1" x14ac:dyDescent="0.35">
      <c r="B75" s="171"/>
      <c r="C75" s="149" t="s">
        <v>696</v>
      </c>
      <c r="D75" s="611">
        <v>0</v>
      </c>
      <c r="E75" s="612">
        <v>0</v>
      </c>
      <c r="F75" s="612">
        <v>0</v>
      </c>
      <c r="G75" s="612">
        <v>0</v>
      </c>
      <c r="H75" s="612">
        <v>0</v>
      </c>
      <c r="I75" s="612">
        <v>0</v>
      </c>
    </row>
    <row r="76" spans="2:9" ht="16.5" customHeight="1" x14ac:dyDescent="0.35">
      <c r="B76" s="171"/>
      <c r="C76" s="149" t="s">
        <v>697</v>
      </c>
      <c r="D76" s="611">
        <v>0</v>
      </c>
      <c r="E76" s="612">
        <v>0</v>
      </c>
      <c r="F76" s="612">
        <v>0</v>
      </c>
      <c r="G76" s="612">
        <v>0</v>
      </c>
      <c r="H76" s="612">
        <v>0</v>
      </c>
      <c r="I76" s="612">
        <v>0</v>
      </c>
    </row>
    <row r="77" spans="2:9" ht="16.5" customHeight="1" x14ac:dyDescent="0.35">
      <c r="B77" s="171"/>
      <c r="C77" s="149" t="s">
        <v>698</v>
      </c>
      <c r="D77" s="611">
        <v>0</v>
      </c>
      <c r="E77" s="612">
        <v>0</v>
      </c>
      <c r="F77" s="612">
        <v>0</v>
      </c>
      <c r="G77" s="612">
        <v>0</v>
      </c>
      <c r="H77" s="612">
        <v>0</v>
      </c>
      <c r="I77" s="612">
        <v>0</v>
      </c>
    </row>
    <row r="78" spans="2:9" ht="12.75" customHeight="1" x14ac:dyDescent="0.35">
      <c r="B78" s="820" t="s">
        <v>699</v>
      </c>
      <c r="C78" s="821"/>
      <c r="D78" s="611">
        <v>0</v>
      </c>
      <c r="E78" s="612">
        <v>0</v>
      </c>
      <c r="F78" s="612">
        <v>0</v>
      </c>
      <c r="G78" s="612">
        <v>0</v>
      </c>
      <c r="H78" s="612">
        <v>0</v>
      </c>
      <c r="I78" s="612">
        <v>0</v>
      </c>
    </row>
    <row r="79" spans="2:9" x14ac:dyDescent="0.35">
      <c r="B79" s="171"/>
      <c r="C79" s="149" t="s">
        <v>700</v>
      </c>
      <c r="D79" s="611">
        <v>0</v>
      </c>
      <c r="E79" s="612">
        <v>0</v>
      </c>
      <c r="F79" s="612">
        <v>0</v>
      </c>
      <c r="G79" s="612">
        <v>0</v>
      </c>
      <c r="H79" s="612">
        <v>0</v>
      </c>
      <c r="I79" s="612">
        <v>0</v>
      </c>
    </row>
    <row r="80" spans="2:9" x14ac:dyDescent="0.35">
      <c r="B80" s="171"/>
      <c r="C80" s="149" t="s">
        <v>701</v>
      </c>
      <c r="D80" s="611">
        <v>0</v>
      </c>
      <c r="E80" s="612">
        <v>0</v>
      </c>
      <c r="F80" s="612">
        <v>0</v>
      </c>
      <c r="G80" s="612">
        <v>0</v>
      </c>
      <c r="H80" s="612">
        <v>0</v>
      </c>
      <c r="I80" s="612">
        <v>0</v>
      </c>
    </row>
    <row r="81" spans="2:9" x14ac:dyDescent="0.35">
      <c r="B81" s="171"/>
      <c r="C81" s="149" t="s">
        <v>702</v>
      </c>
      <c r="D81" s="611">
        <v>0</v>
      </c>
      <c r="E81" s="612">
        <v>0</v>
      </c>
      <c r="F81" s="612">
        <v>0</v>
      </c>
      <c r="G81" s="612">
        <v>0</v>
      </c>
      <c r="H81" s="612">
        <v>0</v>
      </c>
      <c r="I81" s="612">
        <v>0</v>
      </c>
    </row>
    <row r="82" spans="2:9" x14ac:dyDescent="0.35">
      <c r="B82" s="171"/>
      <c r="C82" s="149" t="s">
        <v>703</v>
      </c>
      <c r="D82" s="611">
        <v>0</v>
      </c>
      <c r="E82" s="612">
        <v>0</v>
      </c>
      <c r="F82" s="612">
        <v>0</v>
      </c>
      <c r="G82" s="612">
        <v>0</v>
      </c>
      <c r="H82" s="612">
        <v>0</v>
      </c>
      <c r="I82" s="612">
        <v>0</v>
      </c>
    </row>
    <row r="83" spans="2:9" ht="16.5" customHeight="1" x14ac:dyDescent="0.35">
      <c r="B83" s="171"/>
      <c r="C83" s="149" t="s">
        <v>704</v>
      </c>
      <c r="D83" s="611">
        <v>0</v>
      </c>
      <c r="E83" s="612">
        <v>0</v>
      </c>
      <c r="F83" s="612">
        <v>0</v>
      </c>
      <c r="G83" s="612">
        <v>0</v>
      </c>
      <c r="H83" s="612">
        <v>0</v>
      </c>
      <c r="I83" s="612">
        <v>0</v>
      </c>
    </row>
    <row r="84" spans="2:9" ht="16.5" customHeight="1" x14ac:dyDescent="0.35">
      <c r="B84" s="171"/>
      <c r="C84" s="149" t="s">
        <v>705</v>
      </c>
      <c r="D84" s="611">
        <v>0</v>
      </c>
      <c r="E84" s="612">
        <v>0</v>
      </c>
      <c r="F84" s="612">
        <v>0</v>
      </c>
      <c r="G84" s="612">
        <v>0</v>
      </c>
      <c r="H84" s="612">
        <v>0</v>
      </c>
      <c r="I84" s="612">
        <v>0</v>
      </c>
    </row>
    <row r="85" spans="2:9" ht="16.5" customHeight="1" x14ac:dyDescent="0.35">
      <c r="B85" s="171"/>
      <c r="C85" s="149" t="s">
        <v>706</v>
      </c>
      <c r="D85" s="611">
        <v>0</v>
      </c>
      <c r="E85" s="612">
        <v>0</v>
      </c>
      <c r="F85" s="612">
        <v>0</v>
      </c>
      <c r="G85" s="612">
        <v>0</v>
      </c>
      <c r="H85" s="612">
        <v>0</v>
      </c>
      <c r="I85" s="612">
        <v>0</v>
      </c>
    </row>
    <row r="86" spans="2:9" ht="16.5" customHeight="1" x14ac:dyDescent="0.35">
      <c r="B86" s="822" t="s">
        <v>707</v>
      </c>
      <c r="C86" s="823"/>
      <c r="D86" s="609">
        <v>0</v>
      </c>
      <c r="E86" s="609">
        <v>0</v>
      </c>
      <c r="F86" s="609">
        <v>0</v>
      </c>
      <c r="G86" s="609">
        <v>0</v>
      </c>
      <c r="H86" s="609">
        <v>0</v>
      </c>
      <c r="I86" s="609">
        <v>0</v>
      </c>
    </row>
    <row r="87" spans="2:9" ht="16.5" customHeight="1" x14ac:dyDescent="0.35">
      <c r="B87" s="820" t="s">
        <v>634</v>
      </c>
      <c r="C87" s="821"/>
      <c r="D87" s="611">
        <v>0</v>
      </c>
      <c r="E87" s="612">
        <v>0</v>
      </c>
      <c r="F87" s="612">
        <v>0</v>
      </c>
      <c r="G87" s="612">
        <v>0</v>
      </c>
      <c r="H87" s="612">
        <v>0</v>
      </c>
      <c r="I87" s="612">
        <v>0</v>
      </c>
    </row>
    <row r="88" spans="2:9" x14ac:dyDescent="0.35">
      <c r="B88" s="171"/>
      <c r="C88" s="149" t="s">
        <v>635</v>
      </c>
      <c r="D88" s="611">
        <v>0</v>
      </c>
      <c r="E88" s="612">
        <v>0</v>
      </c>
      <c r="F88" s="612">
        <v>0</v>
      </c>
      <c r="G88" s="612">
        <v>0</v>
      </c>
      <c r="H88" s="612">
        <v>0</v>
      </c>
      <c r="I88" s="612">
        <v>0</v>
      </c>
    </row>
    <row r="89" spans="2:9" x14ac:dyDescent="0.35">
      <c r="B89" s="171"/>
      <c r="C89" s="149" t="s">
        <v>636</v>
      </c>
      <c r="D89" s="611">
        <v>0</v>
      </c>
      <c r="E89" s="612">
        <v>0</v>
      </c>
      <c r="F89" s="612">
        <v>0</v>
      </c>
      <c r="G89" s="612">
        <v>0</v>
      </c>
      <c r="H89" s="612">
        <v>0</v>
      </c>
      <c r="I89" s="612">
        <v>0</v>
      </c>
    </row>
    <row r="90" spans="2:9" ht="16.5" customHeight="1" x14ac:dyDescent="0.35">
      <c r="B90" s="171"/>
      <c r="C90" s="149" t="s">
        <v>637</v>
      </c>
      <c r="D90" s="611">
        <v>0</v>
      </c>
      <c r="E90" s="612">
        <v>0</v>
      </c>
      <c r="F90" s="612">
        <v>0</v>
      </c>
      <c r="G90" s="612">
        <v>0</v>
      </c>
      <c r="H90" s="612">
        <v>0</v>
      </c>
      <c r="I90" s="612">
        <v>0</v>
      </c>
    </row>
    <row r="91" spans="2:9" ht="16.5" customHeight="1" x14ac:dyDescent="0.35">
      <c r="B91" s="171"/>
      <c r="C91" s="149" t="s">
        <v>638</v>
      </c>
      <c r="D91" s="611">
        <v>0</v>
      </c>
      <c r="E91" s="612">
        <v>0</v>
      </c>
      <c r="F91" s="612">
        <v>0</v>
      </c>
      <c r="G91" s="612">
        <v>0</v>
      </c>
      <c r="H91" s="612">
        <v>0</v>
      </c>
      <c r="I91" s="612">
        <v>0</v>
      </c>
    </row>
    <row r="92" spans="2:9" x14ac:dyDescent="0.35">
      <c r="B92" s="171"/>
      <c r="C92" s="149" t="s">
        <v>639</v>
      </c>
      <c r="D92" s="611">
        <v>0</v>
      </c>
      <c r="E92" s="612">
        <v>0</v>
      </c>
      <c r="F92" s="612">
        <v>0</v>
      </c>
      <c r="G92" s="612">
        <v>0</v>
      </c>
      <c r="H92" s="612">
        <v>0</v>
      </c>
      <c r="I92" s="612">
        <v>0</v>
      </c>
    </row>
    <row r="93" spans="2:9" ht="16.5" customHeight="1" x14ac:dyDescent="0.35">
      <c r="B93" s="171"/>
      <c r="C93" s="149" t="s">
        <v>640</v>
      </c>
      <c r="D93" s="611">
        <v>0</v>
      </c>
      <c r="E93" s="612">
        <v>0</v>
      </c>
      <c r="F93" s="612">
        <v>0</v>
      </c>
      <c r="G93" s="612">
        <v>0</v>
      </c>
      <c r="H93" s="612">
        <v>0</v>
      </c>
      <c r="I93" s="612">
        <v>0</v>
      </c>
    </row>
    <row r="94" spans="2:9" x14ac:dyDescent="0.35">
      <c r="B94" s="171"/>
      <c r="C94" s="149" t="s">
        <v>641</v>
      </c>
      <c r="D94" s="611">
        <v>0</v>
      </c>
      <c r="E94" s="612">
        <v>0</v>
      </c>
      <c r="F94" s="612">
        <v>0</v>
      </c>
      <c r="G94" s="612">
        <v>0</v>
      </c>
      <c r="H94" s="612">
        <v>0</v>
      </c>
      <c r="I94" s="612">
        <v>0</v>
      </c>
    </row>
    <row r="95" spans="2:9" ht="16.5" customHeight="1" x14ac:dyDescent="0.35">
      <c r="B95" s="820" t="s">
        <v>642</v>
      </c>
      <c r="C95" s="821"/>
      <c r="D95" s="611">
        <v>0</v>
      </c>
      <c r="E95" s="612">
        <v>0</v>
      </c>
      <c r="F95" s="612">
        <v>0</v>
      </c>
      <c r="G95" s="612">
        <v>0</v>
      </c>
      <c r="H95" s="612">
        <v>0</v>
      </c>
      <c r="I95" s="612">
        <v>0</v>
      </c>
    </row>
    <row r="96" spans="2:9" ht="33" x14ac:dyDescent="0.35">
      <c r="B96" s="171"/>
      <c r="C96" s="149" t="s">
        <v>643</v>
      </c>
      <c r="D96" s="611">
        <v>0</v>
      </c>
      <c r="E96" s="612">
        <v>0</v>
      </c>
      <c r="F96" s="612">
        <v>0</v>
      </c>
      <c r="G96" s="612">
        <v>0</v>
      </c>
      <c r="H96" s="612">
        <v>0</v>
      </c>
      <c r="I96" s="612">
        <v>0</v>
      </c>
    </row>
    <row r="97" spans="2:9" ht="16.5" customHeight="1" x14ac:dyDescent="0.35">
      <c r="B97" s="171"/>
      <c r="C97" s="149" t="s">
        <v>644</v>
      </c>
      <c r="D97" s="611">
        <v>0</v>
      </c>
      <c r="E97" s="612">
        <v>0</v>
      </c>
      <c r="F97" s="612">
        <v>0</v>
      </c>
      <c r="G97" s="612">
        <v>0</v>
      </c>
      <c r="H97" s="612">
        <v>0</v>
      </c>
      <c r="I97" s="612">
        <v>0</v>
      </c>
    </row>
    <row r="98" spans="2:9" ht="33" x14ac:dyDescent="0.35">
      <c r="B98" s="171"/>
      <c r="C98" s="149" t="s">
        <v>645</v>
      </c>
      <c r="D98" s="611">
        <v>0</v>
      </c>
      <c r="E98" s="612">
        <v>0</v>
      </c>
      <c r="F98" s="612">
        <v>0</v>
      </c>
      <c r="G98" s="612">
        <v>0</v>
      </c>
      <c r="H98" s="612">
        <v>0</v>
      </c>
      <c r="I98" s="612">
        <v>0</v>
      </c>
    </row>
    <row r="99" spans="2:9" x14ac:dyDescent="0.35">
      <c r="B99" s="171"/>
      <c r="C99" s="149" t="s">
        <v>646</v>
      </c>
      <c r="D99" s="611">
        <v>0</v>
      </c>
      <c r="E99" s="612">
        <v>0</v>
      </c>
      <c r="F99" s="612">
        <v>0</v>
      </c>
      <c r="G99" s="612">
        <v>0</v>
      </c>
      <c r="H99" s="612">
        <v>0</v>
      </c>
      <c r="I99" s="612">
        <v>0</v>
      </c>
    </row>
    <row r="100" spans="2:9" x14ac:dyDescent="0.35">
      <c r="B100" s="171"/>
      <c r="C100" s="149" t="s">
        <v>647</v>
      </c>
      <c r="D100" s="611">
        <v>0</v>
      </c>
      <c r="E100" s="612">
        <v>0</v>
      </c>
      <c r="F100" s="612">
        <v>0</v>
      </c>
      <c r="G100" s="612">
        <v>0</v>
      </c>
      <c r="H100" s="612">
        <v>0</v>
      </c>
      <c r="I100" s="612">
        <v>0</v>
      </c>
    </row>
    <row r="101" spans="2:9" ht="16.5" customHeight="1" x14ac:dyDescent="0.35">
      <c r="B101" s="171"/>
      <c r="C101" s="149" t="s">
        <v>648</v>
      </c>
      <c r="D101" s="611">
        <v>0</v>
      </c>
      <c r="E101" s="612">
        <v>0</v>
      </c>
      <c r="F101" s="612">
        <v>0</v>
      </c>
      <c r="G101" s="612">
        <v>0</v>
      </c>
      <c r="H101" s="612">
        <v>0</v>
      </c>
      <c r="I101" s="612">
        <v>0</v>
      </c>
    </row>
    <row r="102" spans="2:9" ht="33" x14ac:dyDescent="0.35">
      <c r="B102" s="171"/>
      <c r="C102" s="149" t="s">
        <v>649</v>
      </c>
      <c r="D102" s="611">
        <v>0</v>
      </c>
      <c r="E102" s="612">
        <v>0</v>
      </c>
      <c r="F102" s="612">
        <v>0</v>
      </c>
      <c r="G102" s="612">
        <v>0</v>
      </c>
      <c r="H102" s="612">
        <v>0</v>
      </c>
      <c r="I102" s="612">
        <v>0</v>
      </c>
    </row>
    <row r="103" spans="2:9" ht="16.5" customHeight="1" x14ac:dyDescent="0.35">
      <c r="B103" s="171"/>
      <c r="C103" s="149" t="s">
        <v>650</v>
      </c>
      <c r="D103" s="611">
        <v>0</v>
      </c>
      <c r="E103" s="612">
        <v>0</v>
      </c>
      <c r="F103" s="612">
        <v>0</v>
      </c>
      <c r="G103" s="612">
        <v>0</v>
      </c>
      <c r="H103" s="612">
        <v>0</v>
      </c>
      <c r="I103" s="612">
        <v>0</v>
      </c>
    </row>
    <row r="104" spans="2:9" ht="16.5" customHeight="1" x14ac:dyDescent="0.35">
      <c r="B104" s="171"/>
      <c r="C104" s="149" t="s">
        <v>651</v>
      </c>
      <c r="D104" s="611">
        <v>0</v>
      </c>
      <c r="E104" s="612">
        <v>0</v>
      </c>
      <c r="F104" s="612">
        <v>0</v>
      </c>
      <c r="G104" s="612">
        <v>0</v>
      </c>
      <c r="H104" s="612">
        <v>0</v>
      </c>
      <c r="I104" s="612">
        <v>0</v>
      </c>
    </row>
    <row r="105" spans="2:9" ht="16.5" customHeight="1" x14ac:dyDescent="0.35">
      <c r="B105" s="820" t="s">
        <v>652</v>
      </c>
      <c r="C105" s="821"/>
      <c r="D105" s="611">
        <v>0</v>
      </c>
      <c r="E105" s="612">
        <v>0</v>
      </c>
      <c r="F105" s="612">
        <v>0</v>
      </c>
      <c r="G105" s="612">
        <v>0</v>
      </c>
      <c r="H105" s="612">
        <v>0</v>
      </c>
      <c r="I105" s="612">
        <v>0</v>
      </c>
    </row>
    <row r="106" spans="2:9" x14ac:dyDescent="0.35">
      <c r="B106" s="171"/>
      <c r="C106" s="149" t="s">
        <v>653</v>
      </c>
      <c r="D106" s="611">
        <v>0</v>
      </c>
      <c r="E106" s="612">
        <v>0</v>
      </c>
      <c r="F106" s="612">
        <v>0</v>
      </c>
      <c r="G106" s="612">
        <v>0</v>
      </c>
      <c r="H106" s="612">
        <v>0</v>
      </c>
      <c r="I106" s="612">
        <v>0</v>
      </c>
    </row>
    <row r="107" spans="2:9" ht="16.5" customHeight="1" x14ac:dyDescent="0.35">
      <c r="B107" s="171"/>
      <c r="C107" s="149" t="s">
        <v>654</v>
      </c>
      <c r="D107" s="611">
        <v>0</v>
      </c>
      <c r="E107" s="612">
        <v>0</v>
      </c>
      <c r="F107" s="612">
        <v>0</v>
      </c>
      <c r="G107" s="612">
        <v>0</v>
      </c>
      <c r="H107" s="612">
        <v>0</v>
      </c>
      <c r="I107" s="612">
        <v>0</v>
      </c>
    </row>
    <row r="108" spans="2:9" ht="33" x14ac:dyDescent="0.35">
      <c r="B108" s="171"/>
      <c r="C108" s="149" t="s">
        <v>655</v>
      </c>
      <c r="D108" s="611">
        <v>0</v>
      </c>
      <c r="E108" s="612">
        <v>0</v>
      </c>
      <c r="F108" s="612">
        <v>0</v>
      </c>
      <c r="G108" s="612">
        <v>0</v>
      </c>
      <c r="H108" s="612">
        <v>0</v>
      </c>
      <c r="I108" s="612">
        <v>0</v>
      </c>
    </row>
    <row r="109" spans="2:9" ht="16.5" customHeight="1" x14ac:dyDescent="0.35">
      <c r="B109" s="171"/>
      <c r="C109" s="149" t="s">
        <v>656</v>
      </c>
      <c r="D109" s="611">
        <v>0</v>
      </c>
      <c r="E109" s="612">
        <v>0</v>
      </c>
      <c r="F109" s="612">
        <v>0</v>
      </c>
      <c r="G109" s="612">
        <v>0</v>
      </c>
      <c r="H109" s="612">
        <v>0</v>
      </c>
      <c r="I109" s="612">
        <v>0</v>
      </c>
    </row>
    <row r="110" spans="2:9" ht="33" x14ac:dyDescent="0.35">
      <c r="B110" s="171"/>
      <c r="C110" s="149" t="s">
        <v>657</v>
      </c>
      <c r="D110" s="611">
        <v>0</v>
      </c>
      <c r="E110" s="612">
        <v>0</v>
      </c>
      <c r="F110" s="612">
        <v>0</v>
      </c>
      <c r="G110" s="612">
        <v>0</v>
      </c>
      <c r="H110" s="612">
        <v>0</v>
      </c>
      <c r="I110" s="612">
        <v>0</v>
      </c>
    </row>
    <row r="111" spans="2:9" x14ac:dyDescent="0.35">
      <c r="B111" s="171"/>
      <c r="C111" s="149" t="s">
        <v>658</v>
      </c>
      <c r="D111" s="611">
        <v>0</v>
      </c>
      <c r="E111" s="612">
        <v>0</v>
      </c>
      <c r="F111" s="612">
        <v>0</v>
      </c>
      <c r="G111" s="612">
        <v>0</v>
      </c>
      <c r="H111" s="612">
        <v>0</v>
      </c>
      <c r="I111" s="612">
        <v>0</v>
      </c>
    </row>
    <row r="112" spans="2:9" x14ac:dyDescent="0.35">
      <c r="B112" s="171"/>
      <c r="C112" s="149" t="s">
        <v>659</v>
      </c>
      <c r="D112" s="611">
        <v>0</v>
      </c>
      <c r="E112" s="612">
        <v>0</v>
      </c>
      <c r="F112" s="612">
        <v>0</v>
      </c>
      <c r="G112" s="612">
        <v>0</v>
      </c>
      <c r="H112" s="612">
        <v>0</v>
      </c>
      <c r="I112" s="612">
        <v>0</v>
      </c>
    </row>
    <row r="113" spans="2:9" ht="16.5" customHeight="1" x14ac:dyDescent="0.35">
      <c r="B113" s="171"/>
      <c r="C113" s="149" t="s">
        <v>660</v>
      </c>
      <c r="D113" s="611">
        <v>0</v>
      </c>
      <c r="E113" s="612">
        <v>0</v>
      </c>
      <c r="F113" s="612">
        <v>0</v>
      </c>
      <c r="G113" s="612">
        <v>0</v>
      </c>
      <c r="H113" s="612">
        <v>0</v>
      </c>
      <c r="I113" s="612">
        <v>0</v>
      </c>
    </row>
    <row r="114" spans="2:9" ht="16.5" customHeight="1" x14ac:dyDescent="0.35">
      <c r="B114" s="171"/>
      <c r="C114" s="149" t="s">
        <v>661</v>
      </c>
      <c r="D114" s="611">
        <v>0</v>
      </c>
      <c r="E114" s="612">
        <v>0</v>
      </c>
      <c r="F114" s="612">
        <v>0</v>
      </c>
      <c r="G114" s="612">
        <v>0</v>
      </c>
      <c r="H114" s="612">
        <v>0</v>
      </c>
      <c r="I114" s="612">
        <v>0</v>
      </c>
    </row>
    <row r="115" spans="2:9" ht="16.5" customHeight="1" x14ac:dyDescent="0.35">
      <c r="B115" s="820" t="s">
        <v>662</v>
      </c>
      <c r="C115" s="821"/>
      <c r="D115" s="611">
        <v>0</v>
      </c>
      <c r="E115" s="612">
        <v>0</v>
      </c>
      <c r="F115" s="612">
        <v>0</v>
      </c>
      <c r="G115" s="612">
        <v>0</v>
      </c>
      <c r="H115" s="612">
        <v>0</v>
      </c>
      <c r="I115" s="612">
        <v>0</v>
      </c>
    </row>
    <row r="116" spans="2:9" x14ac:dyDescent="0.35">
      <c r="B116" s="171"/>
      <c r="C116" s="149" t="s">
        <v>663</v>
      </c>
      <c r="D116" s="611">
        <v>0</v>
      </c>
      <c r="E116" s="612">
        <v>0</v>
      </c>
      <c r="F116" s="612">
        <v>0</v>
      </c>
      <c r="G116" s="612">
        <v>0</v>
      </c>
      <c r="H116" s="612">
        <v>0</v>
      </c>
      <c r="I116" s="612">
        <v>0</v>
      </c>
    </row>
    <row r="117" spans="2:9" x14ac:dyDescent="0.35">
      <c r="B117" s="171"/>
      <c r="C117" s="149" t="s">
        <v>664</v>
      </c>
      <c r="D117" s="611">
        <v>0</v>
      </c>
      <c r="E117" s="612">
        <v>0</v>
      </c>
      <c r="F117" s="612">
        <v>0</v>
      </c>
      <c r="G117" s="612">
        <v>0</v>
      </c>
      <c r="H117" s="612">
        <v>0</v>
      </c>
      <c r="I117" s="612">
        <v>0</v>
      </c>
    </row>
    <row r="118" spans="2:9" ht="16.5" customHeight="1" x14ac:dyDescent="0.35">
      <c r="B118" s="171"/>
      <c r="C118" s="149" t="s">
        <v>665</v>
      </c>
      <c r="D118" s="611">
        <v>0</v>
      </c>
      <c r="E118" s="612">
        <v>0</v>
      </c>
      <c r="F118" s="612">
        <v>0</v>
      </c>
      <c r="G118" s="612">
        <v>0</v>
      </c>
      <c r="H118" s="612">
        <v>0</v>
      </c>
      <c r="I118" s="612">
        <v>0</v>
      </c>
    </row>
    <row r="119" spans="2:9" ht="16.5" customHeight="1" x14ac:dyDescent="0.35">
      <c r="B119" s="171"/>
      <c r="C119" s="149" t="s">
        <v>666</v>
      </c>
      <c r="D119" s="611">
        <v>0</v>
      </c>
      <c r="E119" s="612">
        <v>0</v>
      </c>
      <c r="F119" s="612">
        <v>0</v>
      </c>
      <c r="G119" s="612">
        <v>0</v>
      </c>
      <c r="H119" s="612">
        <v>0</v>
      </c>
      <c r="I119" s="612">
        <v>0</v>
      </c>
    </row>
    <row r="120" spans="2:9" ht="16.5" customHeight="1" x14ac:dyDescent="0.35">
      <c r="B120" s="171"/>
      <c r="C120" s="149" t="s">
        <v>667</v>
      </c>
      <c r="D120" s="611">
        <v>0</v>
      </c>
      <c r="E120" s="612">
        <v>0</v>
      </c>
      <c r="F120" s="612">
        <v>0</v>
      </c>
      <c r="G120" s="612">
        <v>0</v>
      </c>
      <c r="H120" s="612">
        <v>0</v>
      </c>
      <c r="I120" s="612">
        <v>0</v>
      </c>
    </row>
    <row r="121" spans="2:9" ht="33" x14ac:dyDescent="0.35">
      <c r="B121" s="171"/>
      <c r="C121" s="149" t="s">
        <v>668</v>
      </c>
      <c r="D121" s="611">
        <v>0</v>
      </c>
      <c r="E121" s="612">
        <v>0</v>
      </c>
      <c r="F121" s="612">
        <v>0</v>
      </c>
      <c r="G121" s="612">
        <v>0</v>
      </c>
      <c r="H121" s="612">
        <v>0</v>
      </c>
      <c r="I121" s="612">
        <v>0</v>
      </c>
    </row>
    <row r="122" spans="2:9" ht="16.5" customHeight="1" x14ac:dyDescent="0.35">
      <c r="B122" s="171"/>
      <c r="C122" s="149" t="s">
        <v>669</v>
      </c>
      <c r="D122" s="611">
        <v>0</v>
      </c>
      <c r="E122" s="612">
        <v>0</v>
      </c>
      <c r="F122" s="612">
        <v>0</v>
      </c>
      <c r="G122" s="612">
        <v>0</v>
      </c>
      <c r="H122" s="612">
        <v>0</v>
      </c>
      <c r="I122" s="612">
        <v>0</v>
      </c>
    </row>
    <row r="123" spans="2:9" ht="16.5" customHeight="1" x14ac:dyDescent="0.35">
      <c r="B123" s="171"/>
      <c r="C123" s="149" t="s">
        <v>670</v>
      </c>
      <c r="D123" s="611">
        <v>0</v>
      </c>
      <c r="E123" s="612">
        <v>0</v>
      </c>
      <c r="F123" s="612">
        <v>0</v>
      </c>
      <c r="G123" s="612">
        <v>0</v>
      </c>
      <c r="H123" s="612">
        <v>0</v>
      </c>
      <c r="I123" s="612">
        <v>0</v>
      </c>
    </row>
    <row r="124" spans="2:9" ht="16.5" customHeight="1" x14ac:dyDescent="0.35">
      <c r="B124" s="171"/>
      <c r="C124" s="149" t="s">
        <v>671</v>
      </c>
      <c r="D124" s="611">
        <v>0</v>
      </c>
      <c r="E124" s="612">
        <v>0</v>
      </c>
      <c r="F124" s="612">
        <v>0</v>
      </c>
      <c r="G124" s="612">
        <v>0</v>
      </c>
      <c r="H124" s="612">
        <v>0</v>
      </c>
      <c r="I124" s="612">
        <v>0</v>
      </c>
    </row>
    <row r="125" spans="2:9" ht="16.5" customHeight="1" x14ac:dyDescent="0.35">
      <c r="B125" s="820" t="s">
        <v>672</v>
      </c>
      <c r="C125" s="821"/>
      <c r="D125" s="611">
        <v>0</v>
      </c>
      <c r="E125" s="612">
        <v>0</v>
      </c>
      <c r="F125" s="612">
        <v>0</v>
      </c>
      <c r="G125" s="612">
        <v>0</v>
      </c>
      <c r="H125" s="612">
        <v>0</v>
      </c>
      <c r="I125" s="612">
        <v>0</v>
      </c>
    </row>
    <row r="126" spans="2:9" x14ac:dyDescent="0.35">
      <c r="B126" s="171"/>
      <c r="C126" s="149" t="s">
        <v>673</v>
      </c>
      <c r="D126" s="611">
        <v>0</v>
      </c>
      <c r="E126" s="612">
        <v>0</v>
      </c>
      <c r="F126" s="612">
        <v>0</v>
      </c>
      <c r="G126" s="612">
        <v>0</v>
      </c>
      <c r="H126" s="612">
        <v>0</v>
      </c>
      <c r="I126" s="612">
        <v>0</v>
      </c>
    </row>
    <row r="127" spans="2:9" ht="16.5" customHeight="1" x14ac:dyDescent="0.35">
      <c r="B127" s="171"/>
      <c r="C127" s="149" t="s">
        <v>674</v>
      </c>
      <c r="D127" s="611">
        <v>0</v>
      </c>
      <c r="E127" s="612">
        <v>0</v>
      </c>
      <c r="F127" s="612">
        <v>0</v>
      </c>
      <c r="G127" s="612">
        <v>0</v>
      </c>
      <c r="H127" s="612">
        <v>0</v>
      </c>
      <c r="I127" s="612">
        <v>0</v>
      </c>
    </row>
    <row r="128" spans="2:9" x14ac:dyDescent="0.35">
      <c r="B128" s="171"/>
      <c r="C128" s="149" t="s">
        <v>675</v>
      </c>
      <c r="D128" s="611">
        <v>0</v>
      </c>
      <c r="E128" s="612">
        <v>0</v>
      </c>
      <c r="F128" s="612">
        <v>0</v>
      </c>
      <c r="G128" s="612">
        <v>0</v>
      </c>
      <c r="H128" s="612">
        <v>0</v>
      </c>
      <c r="I128" s="612">
        <v>0</v>
      </c>
    </row>
    <row r="129" spans="2:9" x14ac:dyDescent="0.35">
      <c r="B129" s="171"/>
      <c r="C129" s="149" t="s">
        <v>676</v>
      </c>
      <c r="D129" s="611">
        <v>0</v>
      </c>
      <c r="E129" s="612">
        <v>0</v>
      </c>
      <c r="F129" s="612">
        <v>0</v>
      </c>
      <c r="G129" s="612">
        <v>0</v>
      </c>
      <c r="H129" s="612">
        <v>0</v>
      </c>
      <c r="I129" s="612">
        <v>0</v>
      </c>
    </row>
    <row r="130" spans="2:9" ht="16.5" customHeight="1" x14ac:dyDescent="0.35">
      <c r="B130" s="171"/>
      <c r="C130" s="149" t="s">
        <v>677</v>
      </c>
      <c r="D130" s="611">
        <v>0</v>
      </c>
      <c r="E130" s="612">
        <v>0</v>
      </c>
      <c r="F130" s="612">
        <v>0</v>
      </c>
      <c r="G130" s="612">
        <v>0</v>
      </c>
      <c r="H130" s="612">
        <v>0</v>
      </c>
      <c r="I130" s="612">
        <v>0</v>
      </c>
    </row>
    <row r="131" spans="2:9" ht="16.5" customHeight="1" x14ac:dyDescent="0.35">
      <c r="B131" s="171"/>
      <c r="C131" s="149" t="s">
        <v>678</v>
      </c>
      <c r="D131" s="611">
        <v>0</v>
      </c>
      <c r="E131" s="612">
        <v>0</v>
      </c>
      <c r="F131" s="612">
        <v>0</v>
      </c>
      <c r="G131" s="612">
        <v>0</v>
      </c>
      <c r="H131" s="612">
        <v>0</v>
      </c>
      <c r="I131" s="612">
        <v>0</v>
      </c>
    </row>
    <row r="132" spans="2:9" x14ac:dyDescent="0.35">
      <c r="B132" s="171"/>
      <c r="C132" s="149" t="s">
        <v>679</v>
      </c>
      <c r="D132" s="611">
        <v>0</v>
      </c>
      <c r="E132" s="612">
        <v>0</v>
      </c>
      <c r="F132" s="612">
        <v>0</v>
      </c>
      <c r="G132" s="612">
        <v>0</v>
      </c>
      <c r="H132" s="612">
        <v>0</v>
      </c>
      <c r="I132" s="612">
        <v>0</v>
      </c>
    </row>
    <row r="133" spans="2:9" ht="16.5" customHeight="1" x14ac:dyDescent="0.35">
      <c r="B133" s="171"/>
      <c r="C133" s="149" t="s">
        <v>680</v>
      </c>
      <c r="D133" s="611">
        <v>0</v>
      </c>
      <c r="E133" s="612">
        <v>0</v>
      </c>
      <c r="F133" s="612">
        <v>0</v>
      </c>
      <c r="G133" s="612">
        <v>0</v>
      </c>
      <c r="H133" s="612">
        <v>0</v>
      </c>
      <c r="I133" s="612">
        <v>0</v>
      </c>
    </row>
    <row r="134" spans="2:9" ht="16.5" customHeight="1" x14ac:dyDescent="0.35">
      <c r="B134" s="171"/>
      <c r="C134" s="149" t="s">
        <v>681</v>
      </c>
      <c r="D134" s="611">
        <v>0</v>
      </c>
      <c r="E134" s="612">
        <v>0</v>
      </c>
      <c r="F134" s="612">
        <v>0</v>
      </c>
      <c r="G134" s="612">
        <v>0</v>
      </c>
      <c r="H134" s="612">
        <v>0</v>
      </c>
      <c r="I134" s="612">
        <v>0</v>
      </c>
    </row>
    <row r="135" spans="2:9" ht="12.75" customHeight="1" x14ac:dyDescent="0.35">
      <c r="B135" s="820" t="s">
        <v>682</v>
      </c>
      <c r="C135" s="821"/>
      <c r="D135" s="611">
        <v>0</v>
      </c>
      <c r="E135" s="612">
        <v>0</v>
      </c>
      <c r="F135" s="612">
        <v>0</v>
      </c>
      <c r="G135" s="612">
        <v>0</v>
      </c>
      <c r="H135" s="612">
        <v>0</v>
      </c>
      <c r="I135" s="612">
        <v>0</v>
      </c>
    </row>
    <row r="136" spans="2:9" x14ac:dyDescent="0.35">
      <c r="B136" s="171"/>
      <c r="C136" s="149" t="s">
        <v>683</v>
      </c>
      <c r="D136" s="611">
        <v>0</v>
      </c>
      <c r="E136" s="612">
        <v>0</v>
      </c>
      <c r="F136" s="612">
        <v>0</v>
      </c>
      <c r="G136" s="612">
        <v>0</v>
      </c>
      <c r="H136" s="612">
        <v>0</v>
      </c>
      <c r="I136" s="612">
        <v>0</v>
      </c>
    </row>
    <row r="137" spans="2:9" x14ac:dyDescent="0.35">
      <c r="B137" s="171"/>
      <c r="C137" s="149" t="s">
        <v>684</v>
      </c>
      <c r="D137" s="611">
        <v>0</v>
      </c>
      <c r="E137" s="612">
        <v>0</v>
      </c>
      <c r="F137" s="612">
        <v>0</v>
      </c>
      <c r="G137" s="612">
        <v>0</v>
      </c>
      <c r="H137" s="612">
        <v>0</v>
      </c>
      <c r="I137" s="612">
        <v>0</v>
      </c>
    </row>
    <row r="138" spans="2:9" ht="16.5" customHeight="1" x14ac:dyDescent="0.35">
      <c r="B138" s="171"/>
      <c r="C138" s="149" t="s">
        <v>685</v>
      </c>
      <c r="D138" s="611">
        <v>0</v>
      </c>
      <c r="E138" s="612">
        <v>0</v>
      </c>
      <c r="F138" s="612">
        <v>0</v>
      </c>
      <c r="G138" s="612">
        <v>0</v>
      </c>
      <c r="H138" s="612">
        <v>0</v>
      </c>
      <c r="I138" s="612">
        <v>0</v>
      </c>
    </row>
    <row r="139" spans="2:9" ht="16.5" customHeight="1" x14ac:dyDescent="0.35">
      <c r="B139" s="820" t="s">
        <v>686</v>
      </c>
      <c r="C139" s="821"/>
      <c r="D139" s="611">
        <v>0</v>
      </c>
      <c r="E139" s="612">
        <v>0</v>
      </c>
      <c r="F139" s="612">
        <v>0</v>
      </c>
      <c r="G139" s="612">
        <v>0</v>
      </c>
      <c r="H139" s="612">
        <v>0</v>
      </c>
      <c r="I139" s="612">
        <v>0</v>
      </c>
    </row>
    <row r="140" spans="2:9" ht="16.5" customHeight="1" x14ac:dyDescent="0.35">
      <c r="B140" s="171"/>
      <c r="C140" s="149" t="s">
        <v>687</v>
      </c>
      <c r="D140" s="611">
        <v>0</v>
      </c>
      <c r="E140" s="612">
        <v>0</v>
      </c>
      <c r="F140" s="612">
        <v>0</v>
      </c>
      <c r="G140" s="612">
        <v>0</v>
      </c>
      <c r="H140" s="612">
        <v>0</v>
      </c>
      <c r="I140" s="612">
        <v>0</v>
      </c>
    </row>
    <row r="141" spans="2:9" ht="16.5" customHeight="1" x14ac:dyDescent="0.35">
      <c r="B141" s="171"/>
      <c r="C141" s="149" t="s">
        <v>688</v>
      </c>
      <c r="D141" s="611">
        <v>0</v>
      </c>
      <c r="E141" s="612">
        <v>0</v>
      </c>
      <c r="F141" s="612">
        <v>0</v>
      </c>
      <c r="G141" s="612">
        <v>0</v>
      </c>
      <c r="H141" s="612">
        <v>0</v>
      </c>
      <c r="I141" s="612">
        <v>0</v>
      </c>
    </row>
    <row r="142" spans="2:9" x14ac:dyDescent="0.35">
      <c r="B142" s="171"/>
      <c r="C142" s="149" t="s">
        <v>689</v>
      </c>
      <c r="D142" s="611">
        <v>0</v>
      </c>
      <c r="E142" s="612">
        <v>0</v>
      </c>
      <c r="F142" s="612">
        <v>0</v>
      </c>
      <c r="G142" s="612">
        <v>0</v>
      </c>
      <c r="H142" s="612">
        <v>0</v>
      </c>
      <c r="I142" s="612">
        <v>0</v>
      </c>
    </row>
    <row r="143" spans="2:9" x14ac:dyDescent="0.35">
      <c r="B143" s="171"/>
      <c r="C143" s="149" t="s">
        <v>690</v>
      </c>
      <c r="D143" s="611">
        <v>0</v>
      </c>
      <c r="E143" s="612">
        <v>0</v>
      </c>
      <c r="F143" s="612">
        <v>0</v>
      </c>
      <c r="G143" s="612">
        <v>0</v>
      </c>
      <c r="H143" s="612">
        <v>0</v>
      </c>
      <c r="I143" s="612">
        <v>0</v>
      </c>
    </row>
    <row r="144" spans="2:9" x14ac:dyDescent="0.35">
      <c r="B144" s="171"/>
      <c r="C144" s="149" t="s">
        <v>691</v>
      </c>
      <c r="D144" s="611"/>
      <c r="E144" s="612"/>
      <c r="F144" s="612"/>
      <c r="G144" s="612"/>
      <c r="H144" s="612"/>
      <c r="I144" s="612"/>
    </row>
    <row r="145" spans="2:9" ht="16.5" customHeight="1" x14ac:dyDescent="0.35">
      <c r="B145" s="171"/>
      <c r="C145" s="149" t="s">
        <v>692</v>
      </c>
      <c r="D145" s="611">
        <v>0</v>
      </c>
      <c r="E145" s="612">
        <v>0</v>
      </c>
      <c r="F145" s="612">
        <v>0</v>
      </c>
      <c r="G145" s="612">
        <v>0</v>
      </c>
      <c r="H145" s="612">
        <v>0</v>
      </c>
      <c r="I145" s="612">
        <v>0</v>
      </c>
    </row>
    <row r="146" spans="2:9" ht="16.5" customHeight="1" x14ac:dyDescent="0.35">
      <c r="B146" s="171"/>
      <c r="C146" s="149" t="s">
        <v>693</v>
      </c>
      <c r="D146" s="611">
        <v>0</v>
      </c>
      <c r="E146" s="612">
        <v>0</v>
      </c>
      <c r="F146" s="612">
        <v>0</v>
      </c>
      <c r="G146" s="612">
        <v>0</v>
      </c>
      <c r="H146" s="612">
        <v>0</v>
      </c>
      <c r="I146" s="612">
        <v>0</v>
      </c>
    </row>
    <row r="147" spans="2:9" ht="33" customHeight="1" x14ac:dyDescent="0.35">
      <c r="B147" s="171"/>
      <c r="C147" s="149" t="s">
        <v>694</v>
      </c>
      <c r="D147" s="611">
        <v>0</v>
      </c>
      <c r="E147" s="612">
        <v>0</v>
      </c>
      <c r="F147" s="612">
        <v>0</v>
      </c>
      <c r="G147" s="612">
        <v>0</v>
      </c>
      <c r="H147" s="612">
        <v>0</v>
      </c>
      <c r="I147" s="612">
        <v>0</v>
      </c>
    </row>
    <row r="148" spans="2:9" ht="16.5" customHeight="1" x14ac:dyDescent="0.35">
      <c r="B148" s="820" t="s">
        <v>695</v>
      </c>
      <c r="C148" s="821"/>
      <c r="D148" s="611">
        <v>0</v>
      </c>
      <c r="E148" s="612">
        <v>0</v>
      </c>
      <c r="F148" s="612">
        <v>0</v>
      </c>
      <c r="G148" s="612">
        <v>0</v>
      </c>
      <c r="H148" s="612">
        <v>0</v>
      </c>
      <c r="I148" s="612">
        <v>0</v>
      </c>
    </row>
    <row r="149" spans="2:9" ht="16.5" customHeight="1" x14ac:dyDescent="0.35">
      <c r="B149" s="171"/>
      <c r="C149" s="149" t="s">
        <v>696</v>
      </c>
      <c r="D149" s="611">
        <v>0</v>
      </c>
      <c r="E149" s="612">
        <v>0</v>
      </c>
      <c r="F149" s="612">
        <v>0</v>
      </c>
      <c r="G149" s="612">
        <v>0</v>
      </c>
      <c r="H149" s="612">
        <v>0</v>
      </c>
      <c r="I149" s="612">
        <v>0</v>
      </c>
    </row>
    <row r="150" spans="2:9" ht="16.5" customHeight="1" x14ac:dyDescent="0.35">
      <c r="B150" s="171"/>
      <c r="C150" s="149" t="s">
        <v>697</v>
      </c>
      <c r="D150" s="611">
        <v>0</v>
      </c>
      <c r="E150" s="612">
        <v>0</v>
      </c>
      <c r="F150" s="612">
        <v>0</v>
      </c>
      <c r="G150" s="612">
        <v>0</v>
      </c>
      <c r="H150" s="612">
        <v>0</v>
      </c>
      <c r="I150" s="612">
        <v>0</v>
      </c>
    </row>
    <row r="151" spans="2:9" ht="16.5" customHeight="1" x14ac:dyDescent="0.35">
      <c r="B151" s="171"/>
      <c r="C151" s="149" t="s">
        <v>698</v>
      </c>
      <c r="D151" s="611">
        <v>0</v>
      </c>
      <c r="E151" s="612">
        <v>0</v>
      </c>
      <c r="F151" s="612">
        <v>0</v>
      </c>
      <c r="G151" s="612">
        <v>0</v>
      </c>
      <c r="H151" s="612">
        <v>0</v>
      </c>
      <c r="I151" s="612">
        <v>0</v>
      </c>
    </row>
    <row r="152" spans="2:9" ht="12.75" customHeight="1" x14ac:dyDescent="0.35">
      <c r="B152" s="820" t="s">
        <v>699</v>
      </c>
      <c r="C152" s="821"/>
      <c r="D152" s="611">
        <v>0</v>
      </c>
      <c r="E152" s="612">
        <v>0</v>
      </c>
      <c r="F152" s="612">
        <v>0</v>
      </c>
      <c r="G152" s="612">
        <v>0</v>
      </c>
      <c r="H152" s="612">
        <v>0</v>
      </c>
      <c r="I152" s="612">
        <v>0</v>
      </c>
    </row>
    <row r="153" spans="2:9" x14ac:dyDescent="0.35">
      <c r="B153" s="171"/>
      <c r="C153" s="149" t="s">
        <v>700</v>
      </c>
      <c r="D153" s="611">
        <v>0</v>
      </c>
      <c r="E153" s="612">
        <v>0</v>
      </c>
      <c r="F153" s="612">
        <v>0</v>
      </c>
      <c r="G153" s="612">
        <v>0</v>
      </c>
      <c r="H153" s="612">
        <v>0</v>
      </c>
      <c r="I153" s="612">
        <v>0</v>
      </c>
    </row>
    <row r="154" spans="2:9" x14ac:dyDescent="0.35">
      <c r="B154" s="171"/>
      <c r="C154" s="149" t="s">
        <v>701</v>
      </c>
      <c r="D154" s="611">
        <v>0</v>
      </c>
      <c r="E154" s="612">
        <v>0</v>
      </c>
      <c r="F154" s="612">
        <v>0</v>
      </c>
      <c r="G154" s="612">
        <v>0</v>
      </c>
      <c r="H154" s="612">
        <v>0</v>
      </c>
      <c r="I154" s="612">
        <v>0</v>
      </c>
    </row>
    <row r="155" spans="2:9" x14ac:dyDescent="0.35">
      <c r="B155" s="171"/>
      <c r="C155" s="149" t="s">
        <v>702</v>
      </c>
      <c r="D155" s="611">
        <v>0</v>
      </c>
      <c r="E155" s="612">
        <v>0</v>
      </c>
      <c r="F155" s="612">
        <v>0</v>
      </c>
      <c r="G155" s="612">
        <v>0</v>
      </c>
      <c r="H155" s="612">
        <v>0</v>
      </c>
      <c r="I155" s="612">
        <v>0</v>
      </c>
    </row>
    <row r="156" spans="2:9" x14ac:dyDescent="0.35">
      <c r="B156" s="171"/>
      <c r="C156" s="149" t="s">
        <v>703</v>
      </c>
      <c r="D156" s="611">
        <v>0</v>
      </c>
      <c r="E156" s="612">
        <v>0</v>
      </c>
      <c r="F156" s="612">
        <v>0</v>
      </c>
      <c r="G156" s="612">
        <v>0</v>
      </c>
      <c r="H156" s="612">
        <v>0</v>
      </c>
      <c r="I156" s="612">
        <v>0</v>
      </c>
    </row>
    <row r="157" spans="2:9" ht="16.5" customHeight="1" x14ac:dyDescent="0.35">
      <c r="B157" s="171"/>
      <c r="C157" s="149" t="s">
        <v>704</v>
      </c>
      <c r="D157" s="611">
        <v>0</v>
      </c>
      <c r="E157" s="612">
        <v>0</v>
      </c>
      <c r="F157" s="612">
        <v>0</v>
      </c>
      <c r="G157" s="612">
        <v>0</v>
      </c>
      <c r="H157" s="612">
        <v>0</v>
      </c>
      <c r="I157" s="612">
        <v>0</v>
      </c>
    </row>
    <row r="158" spans="2:9" ht="16.5" customHeight="1" x14ac:dyDescent="0.35">
      <c r="B158" s="171"/>
      <c r="C158" s="149" t="s">
        <v>705</v>
      </c>
      <c r="D158" s="611">
        <v>0</v>
      </c>
      <c r="E158" s="612">
        <v>0</v>
      </c>
      <c r="F158" s="612">
        <v>0</v>
      </c>
      <c r="G158" s="612">
        <v>0</v>
      </c>
      <c r="H158" s="612">
        <v>0</v>
      </c>
      <c r="I158" s="612">
        <v>0</v>
      </c>
    </row>
    <row r="159" spans="2:9" ht="16.5" customHeight="1" x14ac:dyDescent="0.35">
      <c r="B159" s="171"/>
      <c r="C159" s="149" t="s">
        <v>706</v>
      </c>
      <c r="D159" s="611">
        <v>0</v>
      </c>
      <c r="E159" s="612">
        <v>0</v>
      </c>
      <c r="F159" s="612">
        <v>0</v>
      </c>
      <c r="G159" s="612">
        <v>0</v>
      </c>
      <c r="H159" s="612">
        <v>0</v>
      </c>
      <c r="I159" s="612">
        <v>0</v>
      </c>
    </row>
    <row r="160" spans="2:9" ht="16.5" customHeight="1" x14ac:dyDescent="0.35">
      <c r="B160" s="171"/>
      <c r="C160" s="149"/>
      <c r="D160" s="611"/>
      <c r="E160" s="612"/>
      <c r="F160" s="612"/>
      <c r="G160" s="612"/>
      <c r="H160" s="612"/>
      <c r="I160" s="612"/>
    </row>
    <row r="161" spans="2:9" ht="12.75" customHeight="1" x14ac:dyDescent="0.35">
      <c r="B161" s="822" t="s">
        <v>708</v>
      </c>
      <c r="C161" s="823"/>
      <c r="D161" s="609">
        <v>6490017</v>
      </c>
      <c r="E161" s="610">
        <v>0</v>
      </c>
      <c r="F161" s="610">
        <v>6490017</v>
      </c>
      <c r="G161" s="610">
        <v>4968091.6500000004</v>
      </c>
      <c r="H161" s="610">
        <v>4968091.6500000004</v>
      </c>
      <c r="I161" s="610">
        <v>1521925.35</v>
      </c>
    </row>
    <row r="162" spans="2:9" ht="17.25" thickBot="1" x14ac:dyDescent="0.4">
      <c r="B162" s="150"/>
      <c r="C162" s="151"/>
      <c r="D162" s="613"/>
      <c r="E162" s="614"/>
      <c r="F162" s="614"/>
      <c r="G162" s="614"/>
      <c r="H162" s="614"/>
      <c r="I162" s="614"/>
    </row>
    <row r="163" spans="2:9" x14ac:dyDescent="0.35">
      <c r="C163" s="161" t="s">
        <v>709</v>
      </c>
    </row>
    <row r="171" spans="2:9" x14ac:dyDescent="0.35">
      <c r="C171"/>
      <c r="D171"/>
      <c r="E171"/>
      <c r="F171"/>
      <c r="G171"/>
      <c r="H171"/>
      <c r="I171"/>
    </row>
    <row r="172" spans="2:9" x14ac:dyDescent="0.35">
      <c r="C172" s="30"/>
      <c r="D172" s="30"/>
      <c r="E172" s="30"/>
      <c r="F172" s="30"/>
      <c r="G172" s="30"/>
      <c r="H172" s="81"/>
      <c r="I172"/>
    </row>
    <row r="173" spans="2:9" x14ac:dyDescent="0.35">
      <c r="C173" s="30"/>
      <c r="D173" s="30"/>
      <c r="E173" s="30"/>
      <c r="F173" s="30"/>
      <c r="G173" s="30"/>
      <c r="H173" s="81"/>
      <c r="I173"/>
    </row>
    <row r="174" spans="2:9" x14ac:dyDescent="0.35">
      <c r="C174" s="23"/>
      <c r="D174" s="23"/>
      <c r="E174" s="23"/>
      <c r="F174" s="23"/>
      <c r="G174" s="23"/>
      <c r="H174" s="81"/>
      <c r="I174"/>
    </row>
    <row r="175" spans="2:9" x14ac:dyDescent="0.35">
      <c r="C175"/>
      <c r="D175"/>
      <c r="E175"/>
      <c r="F175"/>
      <c r="G175"/>
      <c r="H175"/>
      <c r="I175"/>
    </row>
  </sheetData>
  <mergeCells count="30">
    <mergeCell ref="B2:I2"/>
    <mergeCell ref="B3:I3"/>
    <mergeCell ref="B4:I4"/>
    <mergeCell ref="B5:I5"/>
    <mergeCell ref="B6:I6"/>
    <mergeCell ref="B7:I7"/>
    <mergeCell ref="B135:C135"/>
    <mergeCell ref="B139:C139"/>
    <mergeCell ref="B148:C148"/>
    <mergeCell ref="B152:C152"/>
    <mergeCell ref="B86:C86"/>
    <mergeCell ref="B61:C61"/>
    <mergeCell ref="B65:C65"/>
    <mergeCell ref="B74:C74"/>
    <mergeCell ref="B78:C78"/>
    <mergeCell ref="B51:C51"/>
    <mergeCell ref="B10:C11"/>
    <mergeCell ref="D10:H10"/>
    <mergeCell ref="I10:I11"/>
    <mergeCell ref="B12:C12"/>
    <mergeCell ref="B13:C13"/>
    <mergeCell ref="B21:C21"/>
    <mergeCell ref="B31:C31"/>
    <mergeCell ref="B41:C41"/>
    <mergeCell ref="B161:C161"/>
    <mergeCell ref="B87:C87"/>
    <mergeCell ref="B95:C95"/>
    <mergeCell ref="B105:C105"/>
    <mergeCell ref="B115:C115"/>
    <mergeCell ref="B125:C12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
  <dimension ref="B1:I70"/>
  <sheetViews>
    <sheetView showGridLines="0" view="pageBreakPreview" zoomScale="120" zoomScaleNormal="100" zoomScaleSheetLayoutView="120" workbookViewId="0">
      <selection activeCell="B7" sqref="B7:H7"/>
    </sheetView>
  </sheetViews>
  <sheetFormatPr baseColWidth="10" defaultRowHeight="15" x14ac:dyDescent="0.25"/>
  <cols>
    <col min="1" max="1" width="1.42578125" customWidth="1"/>
    <col min="2" max="2" width="43.28515625" customWidth="1"/>
    <col min="3" max="3" width="15" customWidth="1"/>
    <col min="4" max="4" width="15.28515625" customWidth="1"/>
    <col min="5" max="5" width="13.7109375" customWidth="1"/>
    <col min="6" max="6" width="14" style="36" customWidth="1"/>
    <col min="7" max="7" width="13.7109375" customWidth="1"/>
    <col min="8" max="8" width="15" customWidth="1"/>
    <col min="9" max="9" width="13.42578125" bestFit="1" customWidth="1"/>
  </cols>
  <sheetData>
    <row r="1" spans="2:8" ht="7.5" customHeight="1" x14ac:dyDescent="0.25"/>
    <row r="2" spans="2:8" ht="10.5" customHeight="1" x14ac:dyDescent="0.25">
      <c r="B2" s="837" t="s">
        <v>1068</v>
      </c>
      <c r="C2" s="838"/>
      <c r="D2" s="838"/>
      <c r="E2" s="838"/>
      <c r="F2" s="838"/>
      <c r="G2" s="838"/>
      <c r="H2" s="839"/>
    </row>
    <row r="3" spans="2:8" ht="10.5" customHeight="1" x14ac:dyDescent="0.25">
      <c r="B3" s="840" t="s">
        <v>349</v>
      </c>
      <c r="C3" s="818"/>
      <c r="D3" s="818"/>
      <c r="E3" s="818"/>
      <c r="F3" s="818"/>
      <c r="G3" s="818"/>
      <c r="H3" s="841"/>
    </row>
    <row r="4" spans="2:8" ht="10.5" customHeight="1" x14ac:dyDescent="0.25">
      <c r="B4" s="824" t="s">
        <v>356</v>
      </c>
      <c r="C4" s="786"/>
      <c r="D4" s="786"/>
      <c r="E4" s="786"/>
      <c r="F4" s="786"/>
      <c r="G4" s="786"/>
      <c r="H4" s="825"/>
    </row>
    <row r="5" spans="2:8" ht="10.5" customHeight="1" x14ac:dyDescent="0.25">
      <c r="B5" s="824" t="s">
        <v>357</v>
      </c>
      <c r="C5" s="786"/>
      <c r="D5" s="786"/>
      <c r="E5" s="786"/>
      <c r="F5" s="786"/>
      <c r="G5" s="786"/>
      <c r="H5" s="825"/>
    </row>
    <row r="6" spans="2:8" ht="22.5" customHeight="1" x14ac:dyDescent="0.25">
      <c r="B6" s="824" t="s">
        <v>379</v>
      </c>
      <c r="C6" s="786"/>
      <c r="D6" s="786"/>
      <c r="E6" s="786"/>
      <c r="F6" s="786"/>
      <c r="G6" s="786"/>
      <c r="H6" s="825"/>
    </row>
    <row r="7" spans="2:8" ht="10.5" customHeight="1" x14ac:dyDescent="0.25">
      <c r="B7" s="824" t="s">
        <v>341</v>
      </c>
      <c r="C7" s="786"/>
      <c r="D7" s="786"/>
      <c r="E7" s="786"/>
      <c r="F7" s="786"/>
      <c r="G7" s="786"/>
      <c r="H7" s="825"/>
    </row>
    <row r="8" spans="2:8" ht="21.75" customHeight="1" x14ac:dyDescent="0.25">
      <c r="B8" s="137" t="s">
        <v>1069</v>
      </c>
      <c r="C8" s="173"/>
      <c r="D8" s="173"/>
      <c r="E8" s="173"/>
      <c r="F8" s="173"/>
      <c r="G8" s="173"/>
      <c r="H8" s="172"/>
    </row>
    <row r="9" spans="2:8" ht="23.25" customHeight="1" x14ac:dyDescent="0.25">
      <c r="B9" s="842" t="s">
        <v>358</v>
      </c>
      <c r="C9" s="843" t="s">
        <v>359</v>
      </c>
      <c r="D9" s="844"/>
      <c r="E9" s="844"/>
      <c r="F9" s="844"/>
      <c r="G9" s="844"/>
      <c r="H9" s="845" t="s">
        <v>360</v>
      </c>
    </row>
    <row r="10" spans="2:8" ht="15" customHeight="1" x14ac:dyDescent="0.25">
      <c r="B10" s="777"/>
      <c r="C10" s="848" t="s">
        <v>361</v>
      </c>
      <c r="D10" s="849" t="s">
        <v>362</v>
      </c>
      <c r="E10" s="848" t="s">
        <v>363</v>
      </c>
      <c r="F10" s="848" t="s">
        <v>364</v>
      </c>
      <c r="G10" s="851" t="s">
        <v>365</v>
      </c>
      <c r="H10" s="846"/>
    </row>
    <row r="11" spans="2:8" ht="10.5" customHeight="1" x14ac:dyDescent="0.25">
      <c r="B11" s="778"/>
      <c r="C11" s="775"/>
      <c r="D11" s="850"/>
      <c r="E11" s="775"/>
      <c r="F11" s="775"/>
      <c r="G11" s="852"/>
      <c r="H11" s="847"/>
    </row>
    <row r="12" spans="2:8" ht="17.25" customHeight="1" x14ac:dyDescent="0.25">
      <c r="B12" s="615"/>
      <c r="C12" s="616"/>
      <c r="D12" s="616"/>
      <c r="E12" s="617"/>
      <c r="F12" s="618"/>
      <c r="G12" s="616"/>
      <c r="H12" s="619"/>
    </row>
    <row r="13" spans="2:8" ht="31.5" customHeight="1" x14ac:dyDescent="0.25">
      <c r="B13" s="620" t="s">
        <v>366</v>
      </c>
      <c r="C13" s="38">
        <v>3281956</v>
      </c>
      <c r="D13" s="38">
        <v>56989.1</v>
      </c>
      <c r="E13" s="38">
        <v>3338945.1</v>
      </c>
      <c r="F13" s="38">
        <v>2793360.65</v>
      </c>
      <c r="G13" s="38">
        <v>2793360.64</v>
      </c>
      <c r="H13" s="38">
        <v>545584.44999999995</v>
      </c>
    </row>
    <row r="14" spans="2:8" x14ac:dyDescent="0.25">
      <c r="B14" s="620"/>
      <c r="C14" s="38"/>
      <c r="D14" s="38"/>
      <c r="E14" s="38"/>
      <c r="F14" s="38"/>
      <c r="G14" s="38"/>
      <c r="H14" s="38"/>
    </row>
    <row r="15" spans="2:8" x14ac:dyDescent="0.25">
      <c r="B15" s="621" t="s">
        <v>367</v>
      </c>
      <c r="C15" s="39">
        <v>3281956</v>
      </c>
      <c r="D15" s="39">
        <v>56989.1</v>
      </c>
      <c r="E15" s="39">
        <v>3338945.1</v>
      </c>
      <c r="F15" s="39">
        <v>2793360.65</v>
      </c>
      <c r="G15" s="39">
        <v>2793360.64</v>
      </c>
      <c r="H15" s="40">
        <v>545584.44999999995</v>
      </c>
    </row>
    <row r="16" spans="2:8" ht="11.25" customHeight="1" x14ac:dyDescent="0.25">
      <c r="B16" s="621" t="s">
        <v>368</v>
      </c>
      <c r="C16" s="40">
        <v>0</v>
      </c>
      <c r="D16" s="40">
        <v>0</v>
      </c>
      <c r="E16" s="40">
        <v>0</v>
      </c>
      <c r="F16" s="40">
        <v>0</v>
      </c>
      <c r="G16" s="40">
        <v>0</v>
      </c>
      <c r="H16" s="40">
        <v>0</v>
      </c>
    </row>
    <row r="17" spans="2:8" ht="11.25" customHeight="1" x14ac:dyDescent="0.25">
      <c r="B17" s="621" t="s">
        <v>369</v>
      </c>
      <c r="C17" s="40">
        <v>0</v>
      </c>
      <c r="D17" s="40">
        <v>0</v>
      </c>
      <c r="E17" s="40">
        <v>0</v>
      </c>
      <c r="F17" s="40">
        <v>0</v>
      </c>
      <c r="G17" s="40">
        <v>0</v>
      </c>
      <c r="H17" s="40">
        <v>0</v>
      </c>
    </row>
    <row r="18" spans="2:8" x14ac:dyDescent="0.25">
      <c r="B18" s="621" t="s">
        <v>370</v>
      </c>
      <c r="C18" s="40">
        <v>0</v>
      </c>
      <c r="D18" s="40">
        <v>0</v>
      </c>
      <c r="E18" s="40">
        <v>0</v>
      </c>
      <c r="F18" s="40">
        <v>0</v>
      </c>
      <c r="G18" s="40">
        <v>0</v>
      </c>
      <c r="H18" s="40">
        <v>0</v>
      </c>
    </row>
    <row r="19" spans="2:8" x14ac:dyDescent="0.25">
      <c r="B19" s="621" t="s">
        <v>371</v>
      </c>
      <c r="C19" s="40">
        <v>0</v>
      </c>
      <c r="D19" s="40">
        <v>0</v>
      </c>
      <c r="E19" s="40">
        <v>0</v>
      </c>
      <c r="F19" s="40">
        <v>0</v>
      </c>
      <c r="G19" s="40">
        <v>0</v>
      </c>
      <c r="H19" s="40">
        <v>0</v>
      </c>
    </row>
    <row r="20" spans="2:8" x14ac:dyDescent="0.25">
      <c r="B20" s="621" t="s">
        <v>372</v>
      </c>
      <c r="C20" s="40">
        <v>0</v>
      </c>
      <c r="D20" s="40">
        <v>0</v>
      </c>
      <c r="E20" s="40">
        <v>0</v>
      </c>
      <c r="F20" s="40">
        <v>0</v>
      </c>
      <c r="G20" s="40">
        <v>0</v>
      </c>
      <c r="H20" s="40">
        <v>0</v>
      </c>
    </row>
    <row r="21" spans="2:8" ht="38.25" x14ac:dyDescent="0.25">
      <c r="B21" s="621" t="s">
        <v>373</v>
      </c>
      <c r="C21" s="40">
        <v>0</v>
      </c>
      <c r="D21" s="40">
        <v>0</v>
      </c>
      <c r="E21" s="40">
        <v>0</v>
      </c>
      <c r="F21" s="40">
        <v>0</v>
      </c>
      <c r="G21" s="40">
        <v>0</v>
      </c>
      <c r="H21" s="40">
        <v>0</v>
      </c>
    </row>
    <row r="22" spans="2:8" x14ac:dyDescent="0.25">
      <c r="B22" s="621" t="s">
        <v>374</v>
      </c>
      <c r="C22" s="40">
        <v>0</v>
      </c>
      <c r="D22" s="40">
        <v>0</v>
      </c>
      <c r="E22" s="40">
        <v>0</v>
      </c>
      <c r="F22" s="40">
        <v>0</v>
      </c>
      <c r="G22" s="40">
        <v>0</v>
      </c>
      <c r="H22" s="40">
        <v>0</v>
      </c>
    </row>
    <row r="23" spans="2:8" x14ac:dyDescent="0.25">
      <c r="B23" s="622" t="s">
        <v>375</v>
      </c>
      <c r="C23" s="39">
        <v>0</v>
      </c>
      <c r="D23" s="39">
        <v>0</v>
      </c>
      <c r="E23" s="39">
        <v>0</v>
      </c>
      <c r="F23" s="39">
        <v>0</v>
      </c>
      <c r="G23" s="39">
        <v>0</v>
      </c>
      <c r="H23" s="40">
        <v>0</v>
      </c>
    </row>
    <row r="24" spans="2:8" ht="11.25" customHeight="1" x14ac:dyDescent="0.25">
      <c r="B24" s="621" t="s">
        <v>376</v>
      </c>
      <c r="C24" s="40">
        <v>0</v>
      </c>
      <c r="D24" s="40">
        <v>0</v>
      </c>
      <c r="E24" s="40">
        <v>0</v>
      </c>
      <c r="F24" s="40">
        <v>0</v>
      </c>
      <c r="G24" s="40">
        <v>0</v>
      </c>
      <c r="H24" s="40">
        <v>0</v>
      </c>
    </row>
    <row r="25" spans="2:8" ht="11.25" customHeight="1" x14ac:dyDescent="0.25">
      <c r="B25" s="621"/>
      <c r="C25" s="40"/>
      <c r="D25" s="40"/>
      <c r="E25" s="40"/>
      <c r="F25" s="623"/>
      <c r="G25" s="40"/>
      <c r="H25" s="41"/>
    </row>
    <row r="26" spans="2:8" x14ac:dyDescent="0.25">
      <c r="B26" s="620" t="s">
        <v>377</v>
      </c>
      <c r="C26" s="38">
        <v>0</v>
      </c>
      <c r="D26" s="38">
        <v>0</v>
      </c>
      <c r="E26" s="38">
        <v>0</v>
      </c>
      <c r="F26" s="38">
        <v>0</v>
      </c>
      <c r="G26" s="38">
        <v>0</v>
      </c>
      <c r="H26" s="38">
        <v>0</v>
      </c>
    </row>
    <row r="27" spans="2:8" x14ac:dyDescent="0.25">
      <c r="B27" s="620"/>
      <c r="C27" s="38"/>
      <c r="D27" s="38"/>
      <c r="E27" s="38"/>
      <c r="F27" s="38"/>
      <c r="G27" s="38"/>
      <c r="H27" s="38"/>
    </row>
    <row r="28" spans="2:8" x14ac:dyDescent="0.25">
      <c r="B28" s="621" t="s">
        <v>367</v>
      </c>
      <c r="C28" s="39">
        <v>0</v>
      </c>
      <c r="D28" s="39">
        <v>0</v>
      </c>
      <c r="E28" s="39">
        <v>0</v>
      </c>
      <c r="F28" s="39">
        <v>0</v>
      </c>
      <c r="G28" s="39">
        <v>0</v>
      </c>
      <c r="H28" s="40">
        <v>0</v>
      </c>
    </row>
    <row r="29" spans="2:8" x14ac:dyDescent="0.25">
      <c r="B29" s="621" t="s">
        <v>368</v>
      </c>
      <c r="C29" s="40">
        <v>0</v>
      </c>
      <c r="D29" s="40">
        <v>0</v>
      </c>
      <c r="E29" s="40">
        <v>0</v>
      </c>
      <c r="F29" s="40">
        <v>0</v>
      </c>
      <c r="G29" s="40">
        <v>0</v>
      </c>
      <c r="H29" s="40">
        <v>0</v>
      </c>
    </row>
    <row r="30" spans="2:8" x14ac:dyDescent="0.25">
      <c r="B30" s="621" t="s">
        <v>369</v>
      </c>
      <c r="C30" s="40">
        <v>0</v>
      </c>
      <c r="D30" s="40">
        <v>0</v>
      </c>
      <c r="E30" s="40">
        <v>0</v>
      </c>
      <c r="F30" s="40">
        <v>0</v>
      </c>
      <c r="G30" s="40">
        <v>0</v>
      </c>
      <c r="H30" s="40">
        <v>0</v>
      </c>
    </row>
    <row r="31" spans="2:8" x14ac:dyDescent="0.25">
      <c r="B31" s="621" t="s">
        <v>370</v>
      </c>
      <c r="C31" s="40">
        <v>0</v>
      </c>
      <c r="D31" s="40">
        <v>0</v>
      </c>
      <c r="E31" s="40">
        <v>0</v>
      </c>
      <c r="F31" s="40">
        <v>0</v>
      </c>
      <c r="G31" s="40">
        <v>0</v>
      </c>
      <c r="H31" s="40">
        <v>0</v>
      </c>
    </row>
    <row r="32" spans="2:8" x14ac:dyDescent="0.25">
      <c r="B32" s="621" t="s">
        <v>371</v>
      </c>
      <c r="C32" s="40">
        <v>0</v>
      </c>
      <c r="D32" s="40">
        <v>0</v>
      </c>
      <c r="E32" s="40">
        <v>0</v>
      </c>
      <c r="F32" s="40">
        <v>0</v>
      </c>
      <c r="G32" s="40">
        <v>0</v>
      </c>
      <c r="H32" s="40">
        <v>0</v>
      </c>
    </row>
    <row r="33" spans="2:9" x14ac:dyDescent="0.25">
      <c r="B33" s="621" t="s">
        <v>372</v>
      </c>
      <c r="C33" s="40">
        <v>0</v>
      </c>
      <c r="D33" s="40">
        <v>0</v>
      </c>
      <c r="E33" s="40">
        <v>0</v>
      </c>
      <c r="F33" s="40">
        <v>0</v>
      </c>
      <c r="G33" s="40">
        <v>0</v>
      </c>
      <c r="H33" s="40">
        <v>0</v>
      </c>
      <c r="I33" s="138"/>
    </row>
    <row r="34" spans="2:9" ht="38.25" x14ac:dyDescent="0.25">
      <c r="B34" s="621" t="s">
        <v>373</v>
      </c>
      <c r="C34" s="40">
        <v>0</v>
      </c>
      <c r="D34" s="40">
        <v>0</v>
      </c>
      <c r="E34" s="40">
        <v>0</v>
      </c>
      <c r="F34" s="40">
        <v>0</v>
      </c>
      <c r="G34" s="40">
        <v>0</v>
      </c>
      <c r="H34" s="40">
        <v>0</v>
      </c>
    </row>
    <row r="35" spans="2:9" x14ac:dyDescent="0.25">
      <c r="B35" s="621" t="s">
        <v>374</v>
      </c>
      <c r="C35" s="40">
        <v>0</v>
      </c>
      <c r="D35" s="40">
        <v>0</v>
      </c>
      <c r="E35" s="40">
        <v>0</v>
      </c>
      <c r="F35" s="40">
        <v>0</v>
      </c>
      <c r="G35" s="40">
        <v>0</v>
      </c>
      <c r="H35" s="40">
        <v>0</v>
      </c>
    </row>
    <row r="36" spans="2:9" x14ac:dyDescent="0.25">
      <c r="B36" s="621" t="s">
        <v>375</v>
      </c>
      <c r="C36" s="39">
        <v>0</v>
      </c>
      <c r="D36" s="39">
        <v>0</v>
      </c>
      <c r="E36" s="39">
        <v>0</v>
      </c>
      <c r="F36" s="39">
        <v>0</v>
      </c>
      <c r="G36" s="39">
        <v>0</v>
      </c>
      <c r="H36" s="40">
        <v>0</v>
      </c>
    </row>
    <row r="37" spans="2:9" x14ac:dyDescent="0.25">
      <c r="B37" s="621" t="s">
        <v>376</v>
      </c>
      <c r="C37" s="40">
        <v>0</v>
      </c>
      <c r="D37" s="40">
        <v>0</v>
      </c>
      <c r="E37" s="40">
        <v>0</v>
      </c>
      <c r="F37" s="40">
        <v>0</v>
      </c>
      <c r="G37" s="40">
        <v>0</v>
      </c>
      <c r="H37" s="40">
        <v>0</v>
      </c>
    </row>
    <row r="38" spans="2:9" x14ac:dyDescent="0.25">
      <c r="B38" s="621"/>
      <c r="C38" s="40"/>
      <c r="D38" s="40"/>
      <c r="E38" s="40"/>
      <c r="F38" s="623"/>
      <c r="G38" s="40"/>
      <c r="H38" s="41"/>
    </row>
    <row r="39" spans="2:9" ht="25.5" x14ac:dyDescent="0.25">
      <c r="B39" s="620" t="s">
        <v>378</v>
      </c>
      <c r="C39" s="42">
        <v>3281956</v>
      </c>
      <c r="D39" s="42">
        <v>56989.1</v>
      </c>
      <c r="E39" s="42">
        <v>3338945.1</v>
      </c>
      <c r="F39" s="42">
        <v>2793360.65</v>
      </c>
      <c r="G39" s="42">
        <v>2793360.64</v>
      </c>
      <c r="H39" s="42">
        <v>545584.44999999995</v>
      </c>
    </row>
    <row r="40" spans="2:9" ht="9" customHeight="1" x14ac:dyDescent="0.25">
      <c r="B40" s="624"/>
      <c r="C40" s="43"/>
      <c r="D40" s="43"/>
      <c r="E40" s="44"/>
      <c r="F40" s="625"/>
      <c r="G40" s="43"/>
      <c r="H40" s="45"/>
    </row>
    <row r="41" spans="2:9" ht="7.5" customHeight="1" x14ac:dyDescent="0.25">
      <c r="B41" s="46"/>
      <c r="C41" s="47"/>
      <c r="D41" s="47"/>
      <c r="E41" s="48"/>
      <c r="F41" s="49"/>
      <c r="G41" s="47"/>
      <c r="H41" s="50"/>
    </row>
    <row r="42" spans="2:9" ht="15" customHeight="1" x14ac:dyDescent="0.25">
      <c r="B42" s="161" t="s">
        <v>709</v>
      </c>
      <c r="C42" s="51"/>
      <c r="D42" s="51"/>
      <c r="E42" s="51"/>
      <c r="F42" s="52"/>
      <c r="G42" s="51"/>
      <c r="H42" s="51"/>
    </row>
    <row r="43" spans="2:9" ht="15" customHeight="1" x14ac:dyDescent="0.25">
      <c r="B43" s="53"/>
      <c r="C43" s="53"/>
      <c r="D43" s="53"/>
      <c r="E43" s="53"/>
      <c r="F43" s="54"/>
      <c r="G43" s="53"/>
      <c r="H43" s="53"/>
    </row>
    <row r="44" spans="2:9" x14ac:dyDescent="0.25">
      <c r="B44" s="55"/>
      <c r="C44" s="55"/>
      <c r="D44" s="55"/>
      <c r="E44" s="55"/>
      <c r="F44" s="56"/>
      <c r="G44" s="55"/>
      <c r="H44" s="55"/>
    </row>
    <row r="45" spans="2:9" x14ac:dyDescent="0.25">
      <c r="B45" s="55"/>
      <c r="C45" s="55"/>
      <c r="D45" s="55"/>
      <c r="E45" s="55"/>
      <c r="F45" s="56"/>
      <c r="G45" s="55"/>
      <c r="H45" s="55"/>
    </row>
    <row r="46" spans="2:9" x14ac:dyDescent="0.25">
      <c r="B46" s="55"/>
      <c r="C46" s="55"/>
      <c r="D46" s="55"/>
      <c r="E46" s="55"/>
      <c r="F46" s="56"/>
      <c r="G46" s="55"/>
      <c r="H46" s="55"/>
    </row>
    <row r="47" spans="2:9" x14ac:dyDescent="0.25">
      <c r="B47" s="55"/>
      <c r="C47" s="55"/>
      <c r="D47" s="55"/>
      <c r="E47" s="55"/>
      <c r="F47" s="56"/>
      <c r="G47" s="55"/>
      <c r="H47" s="55"/>
    </row>
    <row r="48" spans="2:9" x14ac:dyDescent="0.25">
      <c r="B48" s="55"/>
      <c r="C48" s="55"/>
      <c r="D48" s="55"/>
      <c r="E48" s="55"/>
      <c r="F48" s="56"/>
      <c r="G48" s="55"/>
      <c r="H48" s="55"/>
    </row>
    <row r="49" spans="2:8" x14ac:dyDescent="0.25">
      <c r="B49" s="55"/>
      <c r="C49" s="55"/>
      <c r="D49" s="55"/>
      <c r="E49" s="55"/>
      <c r="F49" s="56"/>
      <c r="G49" s="55"/>
      <c r="H49" s="55"/>
    </row>
    <row r="50" spans="2:8" x14ac:dyDescent="0.25">
      <c r="F50"/>
    </row>
    <row r="51" spans="2:8" ht="16.5" x14ac:dyDescent="0.25">
      <c r="B51" s="30"/>
      <c r="C51" s="30"/>
      <c r="D51" s="30"/>
      <c r="E51" s="30"/>
      <c r="F51" s="30"/>
      <c r="G51" s="81"/>
    </row>
    <row r="52" spans="2:8" ht="16.5" x14ac:dyDescent="0.25">
      <c r="B52" s="30"/>
      <c r="C52" s="30"/>
      <c r="D52" s="30"/>
      <c r="E52" s="30"/>
      <c r="F52" s="30"/>
      <c r="G52" s="81"/>
    </row>
    <row r="53" spans="2:8" ht="16.5" x14ac:dyDescent="0.35">
      <c r="B53" s="23"/>
      <c r="C53" s="23"/>
      <c r="D53" s="23"/>
      <c r="E53" s="23"/>
      <c r="F53" s="23"/>
      <c r="G53" s="81"/>
    </row>
    <row r="54" spans="2:8" x14ac:dyDescent="0.25">
      <c r="B54" s="765"/>
      <c r="C54" s="765"/>
      <c r="D54" s="55"/>
      <c r="E54" s="55"/>
      <c r="F54" s="56"/>
      <c r="G54" s="55"/>
      <c r="H54" s="55"/>
    </row>
    <row r="55" spans="2:8" x14ac:dyDescent="0.25">
      <c r="B55" s="57"/>
      <c r="C55" s="57"/>
      <c r="D55" s="55"/>
      <c r="E55" s="55"/>
      <c r="F55" s="56"/>
      <c r="G55" s="55"/>
      <c r="H55" s="55"/>
    </row>
    <row r="56" spans="2:8" x14ac:dyDescent="0.25">
      <c r="B56" s="766"/>
      <c r="C56" s="766"/>
      <c r="D56" s="55"/>
      <c r="E56" s="55"/>
      <c r="F56" s="56"/>
      <c r="G56" s="55"/>
      <c r="H56" s="55"/>
    </row>
    <row r="63" spans="2:8" x14ac:dyDescent="0.25">
      <c r="C63" s="142"/>
    </row>
    <row r="70" spans="4:4" x14ac:dyDescent="0.25">
      <c r="D70" s="139"/>
    </row>
  </sheetData>
  <customSheetViews>
    <customSheetView guid="{05A24B3F-0046-4A93-964B-C8E884CA78A3}" topLeftCell="A10">
      <selection activeCell="B41" sqref="B41"/>
      <pageMargins left="0.70866141732283472" right="0.70866141732283472" top="0.74803149606299213" bottom="0.74803149606299213" header="0.31496062992125984" footer="0.31496062992125984"/>
      <pageSetup scale="65" orientation="portrait" r:id="rId1"/>
    </customSheetView>
    <customSheetView guid="{AB7C7113-F865-4779-9FA4-3A0AD2C9E93A}" topLeftCell="A10">
      <selection activeCell="B41" sqref="B41"/>
      <pageMargins left="0.70866141732283472" right="0.70866141732283472" top="0.74803149606299213" bottom="0.74803149606299213" header="0.31496062992125984" footer="0.31496062992125984"/>
      <pageSetup scale="65" orientation="portrait" r:id="rId2"/>
    </customSheetView>
  </customSheetViews>
  <mergeCells count="16">
    <mergeCell ref="B54:C54"/>
    <mergeCell ref="B56:C56"/>
    <mergeCell ref="B9:B11"/>
    <mergeCell ref="C9:G9"/>
    <mergeCell ref="B2:H2"/>
    <mergeCell ref="B4:H4"/>
    <mergeCell ref="B5:H5"/>
    <mergeCell ref="B6:H6"/>
    <mergeCell ref="B7:H7"/>
    <mergeCell ref="H9:H11"/>
    <mergeCell ref="C10:C11"/>
    <mergeCell ref="D10:D11"/>
    <mergeCell ref="B3:H3"/>
    <mergeCell ref="E10:E11"/>
    <mergeCell ref="F10:F11"/>
    <mergeCell ref="G10:G11"/>
  </mergeCells>
  <pageMargins left="0.70866141732283472" right="0.70866141732283472" top="0.74803149606299213" bottom="0.74803149606299213" header="0.31496062992125984" footer="0.31496062992125984"/>
  <pageSetup scale="57"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87"/>
  <sheetViews>
    <sheetView view="pageBreakPreview" topLeftCell="A58" zoomScale="60" zoomScaleNormal="100" workbookViewId="0">
      <selection activeCell="B2" sqref="B2:H2"/>
    </sheetView>
  </sheetViews>
  <sheetFormatPr baseColWidth="10" defaultRowHeight="15" x14ac:dyDescent="0.25"/>
  <cols>
    <col min="1" max="1" width="2.28515625" customWidth="1"/>
    <col min="4" max="4" width="64.42578125" customWidth="1"/>
    <col min="5" max="7" width="12.85546875" bestFit="1" customWidth="1"/>
  </cols>
  <sheetData>
    <row r="1" spans="2:9" ht="15.75" thickBot="1" x14ac:dyDescent="0.3">
      <c r="B1" s="231"/>
      <c r="C1" s="232"/>
      <c r="D1" s="232"/>
      <c r="E1" s="233"/>
      <c r="F1" s="234"/>
      <c r="G1" s="234"/>
      <c r="H1" s="231"/>
      <c r="I1" s="235"/>
    </row>
    <row r="2" spans="2:9" ht="62.25" customHeight="1" thickTop="1" x14ac:dyDescent="0.25">
      <c r="B2" s="655" t="s">
        <v>922</v>
      </c>
      <c r="C2" s="656"/>
      <c r="D2" s="656"/>
      <c r="E2" s="656"/>
      <c r="F2" s="656"/>
      <c r="G2" s="656"/>
      <c r="H2" s="657"/>
      <c r="I2" s="235"/>
    </row>
    <row r="3" spans="2:9" ht="18" x14ac:dyDescent="0.25">
      <c r="B3" s="236"/>
      <c r="C3" s="237"/>
      <c r="D3" s="237"/>
      <c r="E3" s="237"/>
      <c r="F3" s="238"/>
      <c r="G3" s="238"/>
      <c r="H3" s="239"/>
      <c r="I3" s="240"/>
    </row>
    <row r="4" spans="2:9" x14ac:dyDescent="0.25">
      <c r="B4" s="241" t="s">
        <v>712</v>
      </c>
      <c r="C4" s="242"/>
      <c r="D4" s="242"/>
      <c r="E4" s="243"/>
      <c r="F4" s="244"/>
      <c r="G4" s="244"/>
      <c r="H4" s="245" t="s">
        <v>923</v>
      </c>
      <c r="I4" s="235"/>
    </row>
    <row r="5" spans="2:9" ht="15.75" thickBot="1" x14ac:dyDescent="0.3">
      <c r="B5" s="246"/>
      <c r="C5" s="247"/>
      <c r="D5" s="247"/>
      <c r="E5" s="247"/>
      <c r="F5" s="248"/>
      <c r="G5" s="248"/>
      <c r="H5" s="249"/>
      <c r="I5" s="235"/>
    </row>
    <row r="6" spans="2:9" ht="16.5" thickTop="1" thickBot="1" x14ac:dyDescent="0.3">
      <c r="B6" s="250"/>
      <c r="C6" s="250"/>
      <c r="D6" s="250"/>
      <c r="E6" s="250"/>
      <c r="F6" s="251"/>
      <c r="G6" s="251"/>
      <c r="H6" s="250"/>
      <c r="I6" s="235"/>
    </row>
    <row r="7" spans="2:9" ht="15.75" thickTop="1" x14ac:dyDescent="0.25">
      <c r="B7" s="658" t="s">
        <v>924</v>
      </c>
      <c r="C7" s="660" t="s">
        <v>925</v>
      </c>
      <c r="D7" s="661"/>
      <c r="E7" s="252" t="s">
        <v>344</v>
      </c>
      <c r="F7" s="253" t="s">
        <v>289</v>
      </c>
      <c r="G7" s="664" t="s">
        <v>926</v>
      </c>
      <c r="H7" s="665"/>
      <c r="I7" s="254"/>
    </row>
    <row r="8" spans="2:9" ht="15.75" thickBot="1" x14ac:dyDescent="0.3">
      <c r="B8" s="659"/>
      <c r="C8" s="662"/>
      <c r="D8" s="663"/>
      <c r="E8" s="255" t="s">
        <v>1</v>
      </c>
      <c r="F8" s="255" t="s">
        <v>1</v>
      </c>
      <c r="G8" s="255" t="s">
        <v>1</v>
      </c>
      <c r="H8" s="256" t="s">
        <v>290</v>
      </c>
      <c r="I8" s="254"/>
    </row>
    <row r="9" spans="2:9" ht="16.5" thickTop="1" thickBot="1" x14ac:dyDescent="0.3">
      <c r="B9" s="232"/>
      <c r="C9" s="232"/>
      <c r="D9" s="232"/>
      <c r="E9" s="232"/>
      <c r="F9" s="257"/>
      <c r="G9" s="257"/>
      <c r="H9" s="232"/>
      <c r="I9" s="232"/>
    </row>
    <row r="10" spans="2:9" ht="15.75" thickTop="1" x14ac:dyDescent="0.25">
      <c r="B10" s="258">
        <v>4000</v>
      </c>
      <c r="C10" s="259" t="s">
        <v>291</v>
      </c>
      <c r="D10" s="259"/>
      <c r="E10" s="260"/>
      <c r="F10" s="261"/>
      <c r="G10" s="261"/>
      <c r="H10" s="262"/>
      <c r="I10" s="231"/>
    </row>
    <row r="11" spans="2:9" x14ac:dyDescent="0.25">
      <c r="B11" s="263">
        <v>4100</v>
      </c>
      <c r="C11" s="264" t="s">
        <v>292</v>
      </c>
      <c r="D11" s="265"/>
      <c r="E11" s="266">
        <f>SUM(E12:E19)</f>
        <v>1432358.04</v>
      </c>
      <c r="F11" s="266">
        <f>SUM(F12:F19)</f>
        <v>193203.5</v>
      </c>
      <c r="G11" s="266">
        <f>SUM(G12:G19)</f>
        <v>1239154.54</v>
      </c>
      <c r="H11" s="267">
        <f>IFERROR(G11/E11*100,0)</f>
        <v>86.511507974640196</v>
      </c>
      <c r="I11" s="231"/>
    </row>
    <row r="12" spans="2:9" x14ac:dyDescent="0.25">
      <c r="B12" s="268"/>
      <c r="C12" s="269"/>
      <c r="D12" s="270" t="s">
        <v>6</v>
      </c>
      <c r="E12" s="271">
        <v>0</v>
      </c>
      <c r="F12" s="272">
        <v>0</v>
      </c>
      <c r="G12" s="273">
        <f t="shared" ref="G12:G23" si="0">E12-F12</f>
        <v>0</v>
      </c>
      <c r="H12" s="267">
        <f t="shared" ref="H12:H23" si="1">IFERROR(G12/E12*100,0)</f>
        <v>0</v>
      </c>
      <c r="I12" s="231"/>
    </row>
    <row r="13" spans="2:9" x14ac:dyDescent="0.25">
      <c r="B13" s="274"/>
      <c r="C13" s="275"/>
      <c r="D13" s="276" t="s">
        <v>7</v>
      </c>
      <c r="E13" s="271">
        <v>0</v>
      </c>
      <c r="F13" s="272">
        <v>0</v>
      </c>
      <c r="G13" s="273">
        <f t="shared" si="0"/>
        <v>0</v>
      </c>
      <c r="H13" s="267">
        <f t="shared" si="1"/>
        <v>0</v>
      </c>
      <c r="I13" s="231"/>
    </row>
    <row r="14" spans="2:9" x14ac:dyDescent="0.25">
      <c r="B14" s="268"/>
      <c r="C14" s="275"/>
      <c r="D14" s="276" t="s">
        <v>293</v>
      </c>
      <c r="E14" s="271">
        <v>0</v>
      </c>
      <c r="F14" s="272">
        <v>0</v>
      </c>
      <c r="G14" s="273">
        <f t="shared" si="0"/>
        <v>0</v>
      </c>
      <c r="H14" s="267">
        <f t="shared" si="1"/>
        <v>0</v>
      </c>
      <c r="I14" s="231"/>
    </row>
    <row r="15" spans="2:9" x14ac:dyDescent="0.25">
      <c r="B15" s="274"/>
      <c r="C15" s="275"/>
      <c r="D15" s="276" t="s">
        <v>9</v>
      </c>
      <c r="E15" s="271">
        <v>0</v>
      </c>
      <c r="F15" s="272">
        <v>0</v>
      </c>
      <c r="G15" s="273">
        <f t="shared" si="0"/>
        <v>0</v>
      </c>
      <c r="H15" s="267">
        <f t="shared" si="1"/>
        <v>0</v>
      </c>
      <c r="I15" s="231"/>
    </row>
    <row r="16" spans="2:9" x14ac:dyDescent="0.25">
      <c r="B16" s="274"/>
      <c r="C16" s="275"/>
      <c r="D16" s="276" t="s">
        <v>927</v>
      </c>
      <c r="E16" s="271">
        <v>0</v>
      </c>
      <c r="F16" s="272">
        <v>0</v>
      </c>
      <c r="G16" s="273">
        <f t="shared" si="0"/>
        <v>0</v>
      </c>
      <c r="H16" s="267">
        <f t="shared" si="1"/>
        <v>0</v>
      </c>
      <c r="I16" s="231"/>
    </row>
    <row r="17" spans="2:9" x14ac:dyDescent="0.25">
      <c r="B17" s="274"/>
      <c r="C17" s="275"/>
      <c r="D17" s="276" t="s">
        <v>11</v>
      </c>
      <c r="E17" s="271">
        <v>1199019.54</v>
      </c>
      <c r="F17" s="272">
        <v>0</v>
      </c>
      <c r="G17" s="273">
        <f t="shared" si="0"/>
        <v>1199019.54</v>
      </c>
      <c r="H17" s="267">
        <f t="shared" si="1"/>
        <v>100</v>
      </c>
      <c r="I17" s="231"/>
    </row>
    <row r="18" spans="2:9" x14ac:dyDescent="0.25">
      <c r="B18" s="274"/>
      <c r="C18" s="275"/>
      <c r="D18" s="276" t="s">
        <v>294</v>
      </c>
      <c r="E18" s="271">
        <v>233338.5</v>
      </c>
      <c r="F18" s="272">
        <v>193203.5</v>
      </c>
      <c r="G18" s="273">
        <f t="shared" si="0"/>
        <v>40135</v>
      </c>
      <c r="H18" s="267">
        <f t="shared" si="1"/>
        <v>17.200333421188528</v>
      </c>
      <c r="I18" s="231"/>
    </row>
    <row r="19" spans="2:9" ht="38.25" x14ac:dyDescent="0.25">
      <c r="B19" s="274"/>
      <c r="C19" s="275"/>
      <c r="D19" s="276" t="s">
        <v>928</v>
      </c>
      <c r="E19" s="271"/>
      <c r="F19" s="272"/>
      <c r="G19" s="273">
        <f t="shared" si="0"/>
        <v>0</v>
      </c>
      <c r="H19" s="267">
        <f t="shared" si="1"/>
        <v>0</v>
      </c>
      <c r="I19" s="231"/>
    </row>
    <row r="20" spans="2:9" x14ac:dyDescent="0.25">
      <c r="B20" s="268"/>
      <c r="C20" s="269"/>
      <c r="D20" s="270"/>
      <c r="E20" s="277"/>
      <c r="F20" s="278"/>
      <c r="G20" s="278"/>
      <c r="H20" s="279"/>
      <c r="I20" s="231"/>
    </row>
    <row r="21" spans="2:9" x14ac:dyDescent="0.25">
      <c r="B21" s="263">
        <v>4200</v>
      </c>
      <c r="C21" s="666" t="s">
        <v>929</v>
      </c>
      <c r="D21" s="667"/>
      <c r="E21" s="266">
        <f>SUM(E22:E23)</f>
        <v>4466518.5999999996</v>
      </c>
      <c r="F21" s="266">
        <f>SUM(F22:F23)</f>
        <v>5566754.3499999996</v>
      </c>
      <c r="G21" s="266">
        <f>SUM(G22:G23)</f>
        <v>-1100235.75</v>
      </c>
      <c r="H21" s="267">
        <f t="shared" si="1"/>
        <v>-24.632960220964939</v>
      </c>
      <c r="I21" s="231"/>
    </row>
    <row r="22" spans="2:9" x14ac:dyDescent="0.25">
      <c r="B22" s="280"/>
      <c r="C22" s="275"/>
      <c r="D22" s="276" t="s">
        <v>2</v>
      </c>
      <c r="E22" s="271">
        <v>0</v>
      </c>
      <c r="F22" s="272">
        <v>0</v>
      </c>
      <c r="G22" s="273">
        <f t="shared" si="0"/>
        <v>0</v>
      </c>
      <c r="H22" s="267">
        <f t="shared" si="1"/>
        <v>0</v>
      </c>
      <c r="I22" s="231"/>
    </row>
    <row r="23" spans="2:9" x14ac:dyDescent="0.25">
      <c r="B23" s="280"/>
      <c r="C23" s="275"/>
      <c r="D23" s="276" t="s">
        <v>14</v>
      </c>
      <c r="E23" s="271">
        <v>4466518.5999999996</v>
      </c>
      <c r="F23" s="272">
        <v>5566754.3499999996</v>
      </c>
      <c r="G23" s="273">
        <f t="shared" si="0"/>
        <v>-1100235.75</v>
      </c>
      <c r="H23" s="267">
        <f t="shared" si="1"/>
        <v>-24.632960220964939</v>
      </c>
      <c r="I23" s="231"/>
    </row>
    <row r="24" spans="2:9" x14ac:dyDescent="0.25">
      <c r="B24" s="280"/>
      <c r="C24" s="275"/>
      <c r="D24" s="276"/>
      <c r="E24" s="277"/>
      <c r="F24" s="281"/>
      <c r="G24" s="281"/>
      <c r="H24" s="279"/>
      <c r="I24" s="231"/>
    </row>
    <row r="25" spans="2:9" x14ac:dyDescent="0.25">
      <c r="B25" s="263">
        <v>4300</v>
      </c>
      <c r="C25" s="652" t="s">
        <v>295</v>
      </c>
      <c r="D25" s="653"/>
      <c r="E25" s="266">
        <f>SUM(E26:E30)</f>
        <v>0.09</v>
      </c>
      <c r="F25" s="266">
        <f>SUM(F26:F30)</f>
        <v>0</v>
      </c>
      <c r="G25" s="266">
        <f>SUM(G26:G30)</f>
        <v>0.09</v>
      </c>
      <c r="H25" s="267">
        <f t="shared" ref="H25:H30" si="2">IFERROR(G25/E25*100,0)</f>
        <v>100</v>
      </c>
      <c r="I25" s="231"/>
    </row>
    <row r="26" spans="2:9" x14ac:dyDescent="0.25">
      <c r="B26" s="280"/>
      <c r="C26" s="275"/>
      <c r="D26" s="276" t="s">
        <v>296</v>
      </c>
      <c r="E26" s="271">
        <v>0.09</v>
      </c>
      <c r="F26" s="272">
        <v>0</v>
      </c>
      <c r="G26" s="273">
        <f>E26-F26</f>
        <v>0.09</v>
      </c>
      <c r="H26" s="267">
        <f t="shared" si="2"/>
        <v>100</v>
      </c>
      <c r="I26" s="231"/>
    </row>
    <row r="27" spans="2:9" x14ac:dyDescent="0.25">
      <c r="B27" s="280"/>
      <c r="C27" s="282"/>
      <c r="D27" s="283" t="s">
        <v>297</v>
      </c>
      <c r="E27" s="271">
        <v>0</v>
      </c>
      <c r="F27" s="272">
        <v>0</v>
      </c>
      <c r="G27" s="273">
        <f>E27-F27</f>
        <v>0</v>
      </c>
      <c r="H27" s="267">
        <f t="shared" si="2"/>
        <v>0</v>
      </c>
      <c r="I27" s="231"/>
    </row>
    <row r="28" spans="2:9" ht="25.5" x14ac:dyDescent="0.25">
      <c r="B28" s="280"/>
      <c r="C28" s="282"/>
      <c r="D28" s="306" t="s">
        <v>298</v>
      </c>
      <c r="E28" s="271">
        <v>0</v>
      </c>
      <c r="F28" s="272">
        <v>0</v>
      </c>
      <c r="G28" s="273">
        <f>E28-F28</f>
        <v>0</v>
      </c>
      <c r="H28" s="267">
        <f t="shared" si="2"/>
        <v>0</v>
      </c>
      <c r="I28" s="231"/>
    </row>
    <row r="29" spans="2:9" x14ac:dyDescent="0.25">
      <c r="B29" s="280"/>
      <c r="C29" s="282"/>
      <c r="D29" s="283" t="s">
        <v>299</v>
      </c>
      <c r="E29" s="271">
        <v>0</v>
      </c>
      <c r="F29" s="272">
        <v>0</v>
      </c>
      <c r="G29" s="273">
        <f>E29-F29</f>
        <v>0</v>
      </c>
      <c r="H29" s="267">
        <f t="shared" si="2"/>
        <v>0</v>
      </c>
      <c r="I29" s="231"/>
    </row>
    <row r="30" spans="2:9" x14ac:dyDescent="0.25">
      <c r="B30" s="280"/>
      <c r="C30" s="282"/>
      <c r="D30" s="283" t="s">
        <v>300</v>
      </c>
      <c r="E30" s="271">
        <v>0</v>
      </c>
      <c r="F30" s="272">
        <v>0</v>
      </c>
      <c r="G30" s="273">
        <f>E30-F30</f>
        <v>0</v>
      </c>
      <c r="H30" s="267">
        <f t="shared" si="2"/>
        <v>0</v>
      </c>
      <c r="I30" s="231"/>
    </row>
    <row r="31" spans="2:9" x14ac:dyDescent="0.25">
      <c r="B31" s="274"/>
      <c r="C31" s="269"/>
      <c r="D31" s="270"/>
      <c r="E31" s="277"/>
      <c r="F31" s="281"/>
      <c r="G31" s="281"/>
      <c r="H31" s="279"/>
      <c r="I31" s="231"/>
    </row>
    <row r="32" spans="2:9" x14ac:dyDescent="0.25">
      <c r="B32" s="284"/>
      <c r="C32" s="285" t="s">
        <v>930</v>
      </c>
      <c r="D32" s="285"/>
      <c r="E32" s="286">
        <f>E11+E21+E25</f>
        <v>5898876.7299999995</v>
      </c>
      <c r="F32" s="286">
        <f>F11+F21+F25</f>
        <v>5759957.8499999996</v>
      </c>
      <c r="G32" s="287">
        <f>E32-F32</f>
        <v>138918.87999999989</v>
      </c>
      <c r="H32" s="267">
        <f t="shared" ref="H32" si="3">IFERROR(G32/E32*100,0)</f>
        <v>2.355005645286639</v>
      </c>
      <c r="I32" s="288"/>
    </row>
    <row r="33" spans="2:9" x14ac:dyDescent="0.25">
      <c r="B33" s="284"/>
      <c r="C33" s="289"/>
      <c r="D33" s="290"/>
      <c r="E33" s="291"/>
      <c r="F33" s="291"/>
      <c r="G33" s="292"/>
      <c r="H33" s="279"/>
      <c r="I33" s="288"/>
    </row>
    <row r="34" spans="2:9" x14ac:dyDescent="0.25">
      <c r="B34" s="263">
        <v>5000</v>
      </c>
      <c r="C34" s="285" t="s">
        <v>301</v>
      </c>
      <c r="D34" s="285"/>
      <c r="E34" s="293"/>
      <c r="F34" s="294"/>
      <c r="G34" s="294"/>
      <c r="H34" s="279"/>
      <c r="I34" s="231"/>
    </row>
    <row r="35" spans="2:9" x14ac:dyDescent="0.25">
      <c r="B35" s="263">
        <v>5100</v>
      </c>
      <c r="C35" s="285" t="s">
        <v>302</v>
      </c>
      <c r="D35" s="285"/>
      <c r="E35" s="286">
        <f>SUM(E36:E38)</f>
        <v>4370260.87</v>
      </c>
      <c r="F35" s="286">
        <f>SUM(F36:F38)</f>
        <v>5299764.6099999994</v>
      </c>
      <c r="G35" s="287">
        <f>+E35-F35</f>
        <v>-929503.73999999929</v>
      </c>
      <c r="H35" s="267">
        <f t="shared" ref="H35:H48" si="4">IFERROR(G35/E35*100,0)</f>
        <v>-21.268838809615485</v>
      </c>
      <c r="I35" s="231"/>
    </row>
    <row r="36" spans="2:9" x14ac:dyDescent="0.25">
      <c r="B36" s="274"/>
      <c r="C36" s="282"/>
      <c r="D36" s="283" t="s">
        <v>17</v>
      </c>
      <c r="E36" s="271">
        <v>2793360.65</v>
      </c>
      <c r="F36" s="272">
        <v>3186424.85</v>
      </c>
      <c r="G36" s="295">
        <f>E36-F36</f>
        <v>-393064.20000000019</v>
      </c>
      <c r="H36" s="267">
        <f t="shared" si="4"/>
        <v>-14.071373132574205</v>
      </c>
      <c r="I36" s="231"/>
    </row>
    <row r="37" spans="2:9" x14ac:dyDescent="0.25">
      <c r="B37" s="274"/>
      <c r="C37" s="296"/>
      <c r="D37" s="297" t="s">
        <v>18</v>
      </c>
      <c r="E37" s="271">
        <v>1209042.44</v>
      </c>
      <c r="F37" s="272">
        <v>1457175.07</v>
      </c>
      <c r="G37" s="295">
        <f>E37-F37</f>
        <v>-248132.63000000012</v>
      </c>
      <c r="H37" s="267">
        <f t="shared" si="4"/>
        <v>-20.523070306779317</v>
      </c>
      <c r="I37" s="231"/>
    </row>
    <row r="38" spans="2:9" x14ac:dyDescent="0.25">
      <c r="B38" s="274"/>
      <c r="C38" s="296"/>
      <c r="D38" s="297" t="s">
        <v>19</v>
      </c>
      <c r="E38" s="271">
        <v>367857.78</v>
      </c>
      <c r="F38" s="272">
        <v>656164.68999999994</v>
      </c>
      <c r="G38" s="295">
        <f>E38-F38</f>
        <v>-288306.90999999992</v>
      </c>
      <c r="H38" s="267">
        <f t="shared" si="4"/>
        <v>-78.374558232803963</v>
      </c>
      <c r="I38" s="231"/>
    </row>
    <row r="39" spans="2:9" x14ac:dyDescent="0.25">
      <c r="B39" s="298">
        <v>5200</v>
      </c>
      <c r="C39" s="668" t="s">
        <v>14</v>
      </c>
      <c r="D39" s="669"/>
      <c r="E39" s="266">
        <f>SUM(E40:E48)</f>
        <v>204320.78</v>
      </c>
      <c r="F39" s="266">
        <f>SUM(F40:F48)</f>
        <v>519078.47</v>
      </c>
      <c r="G39" s="266">
        <f>SUM(G40:G48)</f>
        <v>-314757.68999999994</v>
      </c>
      <c r="H39" s="267">
        <f t="shared" si="4"/>
        <v>-154.05074804432516</v>
      </c>
      <c r="I39" s="231"/>
    </row>
    <row r="40" spans="2:9" x14ac:dyDescent="0.25">
      <c r="B40" s="299"/>
      <c r="C40" s="300"/>
      <c r="D40" s="301" t="s">
        <v>20</v>
      </c>
      <c r="E40" s="271">
        <v>0</v>
      </c>
      <c r="F40" s="272">
        <v>0</v>
      </c>
      <c r="G40" s="273">
        <f t="shared" ref="G40:G48" si="5">E40-F40</f>
        <v>0</v>
      </c>
      <c r="H40" s="267">
        <f t="shared" si="4"/>
        <v>0</v>
      </c>
      <c r="I40" s="231"/>
    </row>
    <row r="41" spans="2:9" x14ac:dyDescent="0.25">
      <c r="B41" s="299"/>
      <c r="C41" s="300"/>
      <c r="D41" s="301" t="s">
        <v>21</v>
      </c>
      <c r="E41" s="271">
        <v>0</v>
      </c>
      <c r="F41" s="272">
        <v>0</v>
      </c>
      <c r="G41" s="273">
        <f t="shared" si="5"/>
        <v>0</v>
      </c>
      <c r="H41" s="267">
        <f t="shared" si="4"/>
        <v>0</v>
      </c>
      <c r="I41" s="231"/>
    </row>
    <row r="42" spans="2:9" x14ac:dyDescent="0.25">
      <c r="B42" s="299"/>
      <c r="C42" s="300"/>
      <c r="D42" s="301" t="s">
        <v>22</v>
      </c>
      <c r="E42" s="271">
        <v>0</v>
      </c>
      <c r="F42" s="272">
        <v>0</v>
      </c>
      <c r="G42" s="273">
        <f t="shared" si="5"/>
        <v>0</v>
      </c>
      <c r="H42" s="267">
        <f t="shared" si="4"/>
        <v>0</v>
      </c>
      <c r="I42" s="231"/>
    </row>
    <row r="43" spans="2:9" x14ac:dyDescent="0.25">
      <c r="B43" s="299"/>
      <c r="C43" s="300"/>
      <c r="D43" s="301" t="s">
        <v>23</v>
      </c>
      <c r="E43" s="271">
        <v>204320.78</v>
      </c>
      <c r="F43" s="272">
        <v>519078.47</v>
      </c>
      <c r="G43" s="273">
        <f t="shared" si="5"/>
        <v>-314757.68999999994</v>
      </c>
      <c r="H43" s="267">
        <f t="shared" si="4"/>
        <v>-154.05074804432516</v>
      </c>
      <c r="I43" s="231"/>
    </row>
    <row r="44" spans="2:9" x14ac:dyDescent="0.25">
      <c r="B44" s="299"/>
      <c r="C44" s="302"/>
      <c r="D44" s="303" t="s">
        <v>24</v>
      </c>
      <c r="E44" s="271">
        <v>0</v>
      </c>
      <c r="F44" s="272">
        <v>0</v>
      </c>
      <c r="G44" s="273">
        <f t="shared" si="5"/>
        <v>0</v>
      </c>
      <c r="H44" s="267">
        <f t="shared" si="4"/>
        <v>0</v>
      </c>
      <c r="I44" s="231"/>
    </row>
    <row r="45" spans="2:9" x14ac:dyDescent="0.25">
      <c r="B45" s="299"/>
      <c r="C45" s="302"/>
      <c r="D45" s="303" t="s">
        <v>25</v>
      </c>
      <c r="E45" s="271">
        <v>0</v>
      </c>
      <c r="F45" s="272">
        <v>0</v>
      </c>
      <c r="G45" s="273">
        <f t="shared" si="5"/>
        <v>0</v>
      </c>
      <c r="H45" s="267">
        <f t="shared" si="4"/>
        <v>0</v>
      </c>
      <c r="I45" s="231"/>
    </row>
    <row r="46" spans="2:9" x14ac:dyDescent="0.25">
      <c r="B46" s="299"/>
      <c r="C46" s="302"/>
      <c r="D46" s="303" t="s">
        <v>26</v>
      </c>
      <c r="E46" s="271">
        <v>0</v>
      </c>
      <c r="F46" s="272">
        <v>0</v>
      </c>
      <c r="G46" s="273">
        <f t="shared" si="5"/>
        <v>0</v>
      </c>
      <c r="H46" s="267">
        <f t="shared" si="4"/>
        <v>0</v>
      </c>
      <c r="I46" s="231"/>
    </row>
    <row r="47" spans="2:9" x14ac:dyDescent="0.25">
      <c r="B47" s="299"/>
      <c r="C47" s="302"/>
      <c r="D47" s="303" t="s">
        <v>27</v>
      </c>
      <c r="E47" s="271">
        <v>0</v>
      </c>
      <c r="F47" s="272">
        <v>0</v>
      </c>
      <c r="G47" s="273">
        <f t="shared" si="5"/>
        <v>0</v>
      </c>
      <c r="H47" s="267">
        <f t="shared" si="4"/>
        <v>0</v>
      </c>
      <c r="I47" s="231"/>
    </row>
    <row r="48" spans="2:9" x14ac:dyDescent="0.25">
      <c r="B48" s="299"/>
      <c r="C48" s="304"/>
      <c r="D48" s="303" t="s">
        <v>28</v>
      </c>
      <c r="E48" s="271">
        <v>0</v>
      </c>
      <c r="F48" s="272">
        <v>0</v>
      </c>
      <c r="G48" s="273">
        <f t="shared" si="5"/>
        <v>0</v>
      </c>
      <c r="H48" s="267">
        <f t="shared" si="4"/>
        <v>0</v>
      </c>
      <c r="I48" s="231"/>
    </row>
    <row r="49" spans="2:9" x14ac:dyDescent="0.25">
      <c r="B49" s="299"/>
      <c r="C49" s="304"/>
      <c r="D49" s="303"/>
      <c r="E49" s="277"/>
      <c r="F49" s="281"/>
      <c r="G49" s="281"/>
      <c r="H49" s="279"/>
      <c r="I49" s="231"/>
    </row>
    <row r="50" spans="2:9" x14ac:dyDescent="0.25">
      <c r="B50" s="263">
        <v>5300</v>
      </c>
      <c r="C50" s="652" t="s">
        <v>2</v>
      </c>
      <c r="D50" s="653"/>
      <c r="E50" s="266">
        <f>SUM(E51:E53)</f>
        <v>0</v>
      </c>
      <c r="F50" s="266">
        <f>SUM(F51:F53)</f>
        <v>0</v>
      </c>
      <c r="G50" s="266">
        <f>SUM(G51:G53)</f>
        <v>0</v>
      </c>
      <c r="H50" s="267">
        <f t="shared" ref="H50:H53" si="6">IFERROR(G50/E50*100,0)</f>
        <v>0</v>
      </c>
      <c r="I50" s="231"/>
    </row>
    <row r="51" spans="2:9" x14ac:dyDescent="0.25">
      <c r="B51" s="280"/>
      <c r="C51" s="305"/>
      <c r="D51" s="306" t="s">
        <v>29</v>
      </c>
      <c r="E51" s="271">
        <v>0</v>
      </c>
      <c r="F51" s="272">
        <v>0</v>
      </c>
      <c r="G51" s="273">
        <f>E51-F51</f>
        <v>0</v>
      </c>
      <c r="H51" s="267">
        <f t="shared" si="6"/>
        <v>0</v>
      </c>
      <c r="I51" s="231"/>
    </row>
    <row r="52" spans="2:9" x14ac:dyDescent="0.25">
      <c r="B52" s="280"/>
      <c r="C52" s="305"/>
      <c r="D52" s="306" t="s">
        <v>30</v>
      </c>
      <c r="E52" s="271">
        <v>0</v>
      </c>
      <c r="F52" s="272">
        <v>0</v>
      </c>
      <c r="G52" s="273">
        <f>E52-F52</f>
        <v>0</v>
      </c>
      <c r="H52" s="267">
        <f t="shared" si="6"/>
        <v>0</v>
      </c>
      <c r="I52" s="231"/>
    </row>
    <row r="53" spans="2:9" x14ac:dyDescent="0.25">
      <c r="B53" s="280"/>
      <c r="C53" s="305"/>
      <c r="D53" s="306" t="s">
        <v>31</v>
      </c>
      <c r="E53" s="271">
        <v>0</v>
      </c>
      <c r="F53" s="272">
        <v>0</v>
      </c>
      <c r="G53" s="273">
        <f>E53-F53</f>
        <v>0</v>
      </c>
      <c r="H53" s="267">
        <f t="shared" si="6"/>
        <v>0</v>
      </c>
      <c r="I53" s="231"/>
    </row>
    <row r="54" spans="2:9" x14ac:dyDescent="0.25">
      <c r="B54" s="280"/>
      <c r="C54" s="305"/>
      <c r="D54" s="306"/>
      <c r="E54" s="277"/>
      <c r="F54" s="281"/>
      <c r="G54" s="281"/>
      <c r="H54" s="279"/>
      <c r="I54" s="231"/>
    </row>
    <row r="55" spans="2:9" x14ac:dyDescent="0.25">
      <c r="B55" s="263">
        <v>5400</v>
      </c>
      <c r="C55" s="652" t="s">
        <v>303</v>
      </c>
      <c r="D55" s="653"/>
      <c r="E55" s="266">
        <f>SUM(E56:E61)</f>
        <v>0</v>
      </c>
      <c r="F55" s="266">
        <f>SUM(F56:F61)</f>
        <v>0</v>
      </c>
      <c r="G55" s="266">
        <f>SUM(G56:G61)</f>
        <v>0</v>
      </c>
      <c r="H55" s="267">
        <f t="shared" ref="H55:H61" si="7">IFERROR(G55/E55*100,0)</f>
        <v>0</v>
      </c>
      <c r="I55" s="231"/>
    </row>
    <row r="56" spans="2:9" x14ac:dyDescent="0.25">
      <c r="B56" s="280"/>
      <c r="C56" s="305"/>
      <c r="D56" s="306" t="s">
        <v>304</v>
      </c>
      <c r="E56" s="271">
        <v>0</v>
      </c>
      <c r="F56" s="272">
        <v>0</v>
      </c>
      <c r="G56" s="273">
        <f t="shared" ref="G56:G61" si="8">E56-F56</f>
        <v>0</v>
      </c>
      <c r="H56" s="267">
        <f t="shared" si="7"/>
        <v>0</v>
      </c>
      <c r="I56" s="231"/>
    </row>
    <row r="57" spans="2:9" x14ac:dyDescent="0.25">
      <c r="B57" s="280"/>
      <c r="C57" s="305"/>
      <c r="D57" s="306" t="s">
        <v>305</v>
      </c>
      <c r="E57" s="271">
        <v>0</v>
      </c>
      <c r="F57" s="272">
        <v>0</v>
      </c>
      <c r="G57" s="273">
        <f t="shared" si="8"/>
        <v>0</v>
      </c>
      <c r="H57" s="267">
        <f t="shared" si="7"/>
        <v>0</v>
      </c>
      <c r="I57" s="231"/>
    </row>
    <row r="58" spans="2:9" x14ac:dyDescent="0.25">
      <c r="B58" s="280"/>
      <c r="C58" s="305"/>
      <c r="D58" s="306" t="s">
        <v>306</v>
      </c>
      <c r="E58" s="271">
        <v>0</v>
      </c>
      <c r="F58" s="272">
        <v>0</v>
      </c>
      <c r="G58" s="273">
        <f t="shared" si="8"/>
        <v>0</v>
      </c>
      <c r="H58" s="267">
        <f t="shared" si="7"/>
        <v>0</v>
      </c>
      <c r="I58" s="231"/>
    </row>
    <row r="59" spans="2:9" x14ac:dyDescent="0.25">
      <c r="B59" s="280"/>
      <c r="C59" s="305"/>
      <c r="D59" s="306" t="s">
        <v>307</v>
      </c>
      <c r="E59" s="271">
        <v>0</v>
      </c>
      <c r="F59" s="272">
        <v>0</v>
      </c>
      <c r="G59" s="273">
        <f t="shared" si="8"/>
        <v>0</v>
      </c>
      <c r="H59" s="267">
        <f t="shared" si="7"/>
        <v>0</v>
      </c>
      <c r="I59" s="231"/>
    </row>
    <row r="60" spans="2:9" x14ac:dyDescent="0.25">
      <c r="B60" s="280"/>
      <c r="C60" s="305"/>
      <c r="D60" s="306" t="s">
        <v>308</v>
      </c>
      <c r="E60" s="271">
        <v>0</v>
      </c>
      <c r="F60" s="272">
        <v>0</v>
      </c>
      <c r="G60" s="273">
        <f t="shared" si="8"/>
        <v>0</v>
      </c>
      <c r="H60" s="267">
        <f t="shared" si="7"/>
        <v>0</v>
      </c>
      <c r="I60" s="231"/>
    </row>
    <row r="61" spans="2:9" x14ac:dyDescent="0.25">
      <c r="B61" s="280"/>
      <c r="C61" s="305"/>
      <c r="D61" s="306" t="s">
        <v>309</v>
      </c>
      <c r="E61" s="271">
        <v>0</v>
      </c>
      <c r="F61" s="272">
        <v>0</v>
      </c>
      <c r="G61" s="273">
        <f t="shared" si="8"/>
        <v>0</v>
      </c>
      <c r="H61" s="267">
        <f t="shared" si="7"/>
        <v>0</v>
      </c>
      <c r="I61" s="231"/>
    </row>
    <row r="62" spans="2:9" x14ac:dyDescent="0.25">
      <c r="B62" s="280"/>
      <c r="C62" s="305"/>
      <c r="D62" s="306"/>
      <c r="E62" s="277"/>
      <c r="F62" s="281"/>
      <c r="G62" s="281"/>
      <c r="H62" s="279"/>
      <c r="I62" s="231"/>
    </row>
    <row r="63" spans="2:9" x14ac:dyDescent="0.25">
      <c r="B63" s="263">
        <v>5500</v>
      </c>
      <c r="C63" s="652" t="s">
        <v>310</v>
      </c>
      <c r="D63" s="653"/>
      <c r="E63" s="266">
        <f>SUM(E64:E69)</f>
        <v>200257.21</v>
      </c>
      <c r="F63" s="266">
        <f>SUM(F64:F69)</f>
        <v>55410.32</v>
      </c>
      <c r="G63" s="266">
        <f>SUM(G64:G69)</f>
        <v>144846.88999999998</v>
      </c>
      <c r="H63" s="267">
        <f t="shared" ref="H63:H69" si="9">IFERROR(G63/E63*100,0)</f>
        <v>72.330424457626265</v>
      </c>
      <c r="I63" s="231"/>
    </row>
    <row r="64" spans="2:9" ht="25.5" x14ac:dyDescent="0.25">
      <c r="B64" s="280"/>
      <c r="C64" s="307"/>
      <c r="D64" s="306" t="s">
        <v>311</v>
      </c>
      <c r="E64" s="271">
        <v>200257.21</v>
      </c>
      <c r="F64" s="272">
        <v>55410.32</v>
      </c>
      <c r="G64" s="273">
        <f t="shared" ref="G64:G69" si="10">E64-F64</f>
        <v>144846.88999999998</v>
      </c>
      <c r="H64" s="267">
        <f t="shared" si="9"/>
        <v>72.330424457626265</v>
      </c>
      <c r="I64" s="231"/>
    </row>
    <row r="65" spans="2:9" x14ac:dyDescent="0.25">
      <c r="B65" s="280"/>
      <c r="C65" s="307"/>
      <c r="D65" s="306" t="s">
        <v>312</v>
      </c>
      <c r="E65" s="271"/>
      <c r="F65" s="272"/>
      <c r="G65" s="273">
        <f t="shared" si="10"/>
        <v>0</v>
      </c>
      <c r="H65" s="267">
        <f t="shared" si="9"/>
        <v>0</v>
      </c>
      <c r="I65" s="231"/>
    </row>
    <row r="66" spans="2:9" x14ac:dyDescent="0.25">
      <c r="B66" s="280"/>
      <c r="C66" s="307"/>
      <c r="D66" s="306" t="s">
        <v>313</v>
      </c>
      <c r="E66" s="271"/>
      <c r="F66" s="272"/>
      <c r="G66" s="273">
        <f t="shared" si="10"/>
        <v>0</v>
      </c>
      <c r="H66" s="267">
        <f t="shared" si="9"/>
        <v>0</v>
      </c>
      <c r="I66" s="231"/>
    </row>
    <row r="67" spans="2:9" ht="25.5" x14ac:dyDescent="0.25">
      <c r="B67" s="280"/>
      <c r="C67" s="307"/>
      <c r="D67" s="306" t="s">
        <v>314</v>
      </c>
      <c r="E67" s="271"/>
      <c r="F67" s="272"/>
      <c r="G67" s="273">
        <f t="shared" si="10"/>
        <v>0</v>
      </c>
      <c r="H67" s="267">
        <f t="shared" si="9"/>
        <v>0</v>
      </c>
      <c r="I67" s="231"/>
    </row>
    <row r="68" spans="2:9" x14ac:dyDescent="0.25">
      <c r="B68" s="280"/>
      <c r="C68" s="307"/>
      <c r="D68" s="306" t="s">
        <v>315</v>
      </c>
      <c r="E68" s="271"/>
      <c r="F68" s="272"/>
      <c r="G68" s="273">
        <f t="shared" si="10"/>
        <v>0</v>
      </c>
      <c r="H68" s="267">
        <f t="shared" si="9"/>
        <v>0</v>
      </c>
      <c r="I68" s="231"/>
    </row>
    <row r="69" spans="2:9" x14ac:dyDescent="0.25">
      <c r="B69" s="280"/>
      <c r="C69" s="307"/>
      <c r="D69" s="306" t="s">
        <v>316</v>
      </c>
      <c r="E69" s="271"/>
      <c r="F69" s="272"/>
      <c r="G69" s="273">
        <f t="shared" si="10"/>
        <v>0</v>
      </c>
      <c r="H69" s="267">
        <f t="shared" si="9"/>
        <v>0</v>
      </c>
      <c r="I69" s="231"/>
    </row>
    <row r="70" spans="2:9" x14ac:dyDescent="0.25">
      <c r="B70" s="280"/>
      <c r="C70" s="307"/>
      <c r="D70" s="308"/>
      <c r="E70" s="277"/>
      <c r="F70" s="281"/>
      <c r="G70" s="281"/>
      <c r="H70" s="279"/>
      <c r="I70" s="231"/>
    </row>
    <row r="71" spans="2:9" x14ac:dyDescent="0.25">
      <c r="B71" s="263">
        <v>5600</v>
      </c>
      <c r="C71" s="652" t="s">
        <v>317</v>
      </c>
      <c r="D71" s="653"/>
      <c r="E71" s="266">
        <f>SUM(E72+E73)</f>
        <v>67483.899999999994</v>
      </c>
      <c r="F71" s="266">
        <f>SUM(F72+F73)</f>
        <v>0</v>
      </c>
      <c r="G71" s="266">
        <f>SUM(G72:G73)</f>
        <v>67483.899999999994</v>
      </c>
      <c r="H71" s="267">
        <f>SUM(H72:H73)</f>
        <v>100</v>
      </c>
      <c r="I71" s="231"/>
    </row>
    <row r="72" spans="2:9" x14ac:dyDescent="0.25">
      <c r="B72" s="280"/>
      <c r="C72" s="305"/>
      <c r="D72" s="306" t="s">
        <v>318</v>
      </c>
      <c r="E72" s="271">
        <v>0</v>
      </c>
      <c r="F72" s="272">
        <v>0</v>
      </c>
      <c r="G72" s="273">
        <f>E72-F72</f>
        <v>0</v>
      </c>
      <c r="H72" s="267">
        <f t="shared" ref="H72:H73" si="11">IFERROR(G72/E72*100,0)</f>
        <v>0</v>
      </c>
      <c r="I72" s="231"/>
    </row>
    <row r="73" spans="2:9" x14ac:dyDescent="0.25">
      <c r="B73" s="280"/>
      <c r="C73" s="305"/>
      <c r="D73" s="306" t="s">
        <v>319</v>
      </c>
      <c r="E73" s="271">
        <v>67483.899999999994</v>
      </c>
      <c r="F73" s="272">
        <v>0</v>
      </c>
      <c r="G73" s="295">
        <f>E73-F73</f>
        <v>67483.899999999994</v>
      </c>
      <c r="H73" s="267">
        <f t="shared" si="11"/>
        <v>100</v>
      </c>
      <c r="I73" s="231"/>
    </row>
    <row r="74" spans="2:9" x14ac:dyDescent="0.25">
      <c r="B74" s="280"/>
      <c r="C74" s="305"/>
      <c r="D74" s="306"/>
      <c r="E74" s="277"/>
      <c r="F74" s="281"/>
      <c r="G74" s="281"/>
      <c r="H74" s="279"/>
      <c r="I74" s="231"/>
    </row>
    <row r="75" spans="2:9" x14ac:dyDescent="0.25">
      <c r="B75" s="280"/>
      <c r="C75" s="670"/>
      <c r="D75" s="671"/>
      <c r="E75" s="277"/>
      <c r="F75" s="281"/>
      <c r="G75" s="278"/>
      <c r="H75" s="279"/>
      <c r="I75" s="231"/>
    </row>
    <row r="76" spans="2:9" x14ac:dyDescent="0.25">
      <c r="B76" s="274"/>
      <c r="C76" s="289"/>
      <c r="D76" s="290"/>
      <c r="E76" s="277"/>
      <c r="F76" s="281"/>
      <c r="G76" s="281"/>
      <c r="H76" s="279"/>
      <c r="I76" s="231"/>
    </row>
    <row r="77" spans="2:9" x14ac:dyDescent="0.25">
      <c r="B77" s="263">
        <v>5700</v>
      </c>
      <c r="C77" s="652" t="s">
        <v>931</v>
      </c>
      <c r="D77" s="653"/>
      <c r="E77" s="309">
        <f>+E35+E39+E50+E55+E63+E71</f>
        <v>4842322.7600000007</v>
      </c>
      <c r="F77" s="309">
        <f>+F35+F39+F50+F55+F63+F71</f>
        <v>5874253.3999999994</v>
      </c>
      <c r="G77" s="310">
        <f>+E77-F77</f>
        <v>-1031930.6399999987</v>
      </c>
      <c r="H77" s="311">
        <f t="shared" ref="H77" si="12">IFERROR(G77/E77*100,0)</f>
        <v>-21.31065381523636</v>
      </c>
      <c r="I77" s="231"/>
    </row>
    <row r="78" spans="2:9" x14ac:dyDescent="0.25">
      <c r="B78" s="274"/>
      <c r="C78" s="289"/>
      <c r="D78" s="290"/>
      <c r="E78" s="277"/>
      <c r="F78" s="281"/>
      <c r="G78" s="281"/>
      <c r="H78" s="279"/>
      <c r="I78" s="231"/>
    </row>
    <row r="79" spans="2:9" ht="15.75" thickBot="1" x14ac:dyDescent="0.3">
      <c r="B79" s="312"/>
      <c r="C79" s="313" t="s">
        <v>320</v>
      </c>
      <c r="D79" s="314"/>
      <c r="E79" s="286">
        <f>+E32-E77</f>
        <v>1056553.9699999988</v>
      </c>
      <c r="F79" s="286">
        <f>+F32-F77</f>
        <v>-114295.54999999981</v>
      </c>
      <c r="G79" s="315">
        <f>+E79-F79</f>
        <v>1170849.5199999986</v>
      </c>
      <c r="H79" s="316">
        <f>IFERROR(G79/E79*100,0)</f>
        <v>110.81776731197178</v>
      </c>
      <c r="I79" s="235"/>
    </row>
    <row r="80" spans="2:9" ht="16.5" thickTop="1" x14ac:dyDescent="0.25">
      <c r="B80" s="317"/>
      <c r="C80" s="232" t="s">
        <v>932</v>
      </c>
      <c r="D80" s="232"/>
      <c r="E80" s="318"/>
      <c r="F80" s="318"/>
      <c r="G80" s="257"/>
      <c r="H80" s="232"/>
      <c r="I80" s="232"/>
    </row>
    <row r="81" spans="2:9" x14ac:dyDescent="0.25">
      <c r="B81" s="654" t="s">
        <v>53</v>
      </c>
      <c r="C81" s="654"/>
      <c r="D81" s="654"/>
      <c r="E81" s="654"/>
      <c r="F81" s="654"/>
      <c r="G81" s="654"/>
      <c r="H81" s="654"/>
      <c r="I81" s="654"/>
    </row>
    <row r="82" spans="2:9" x14ac:dyDescent="0.25">
      <c r="B82" s="319"/>
      <c r="C82" s="319"/>
      <c r="D82" s="319"/>
      <c r="E82" s="319"/>
      <c r="F82" s="319"/>
      <c r="G82" s="319"/>
      <c r="H82" s="319"/>
      <c r="I82" s="319"/>
    </row>
    <row r="83" spans="2:9" ht="15.75" x14ac:dyDescent="0.25">
      <c r="B83" s="317"/>
      <c r="C83" s="232"/>
      <c r="D83" s="232"/>
      <c r="E83" s="232"/>
      <c r="F83" s="257"/>
      <c r="G83" s="257"/>
      <c r="H83" s="232"/>
      <c r="I83" s="232"/>
    </row>
    <row r="84" spans="2:9" ht="15.75" x14ac:dyDescent="0.25">
      <c r="B84" s="317"/>
      <c r="C84" s="232"/>
      <c r="D84" s="232"/>
      <c r="E84" s="232"/>
      <c r="F84" s="257"/>
      <c r="G84" s="257"/>
      <c r="H84" s="232"/>
      <c r="I84" s="232"/>
    </row>
    <row r="85" spans="2:9" x14ac:dyDescent="0.25">
      <c r="B85" s="320"/>
      <c r="C85" s="320"/>
      <c r="D85" s="320"/>
      <c r="E85" s="320"/>
      <c r="F85" s="321"/>
      <c r="G85" s="321"/>
      <c r="H85" s="320"/>
      <c r="I85" s="232"/>
    </row>
    <row r="86" spans="2:9" x14ac:dyDescent="0.25">
      <c r="B86" s="320"/>
      <c r="C86" s="232"/>
      <c r="D86" s="232"/>
      <c r="E86" s="232"/>
      <c r="F86" s="320"/>
      <c r="G86" s="232"/>
      <c r="H86" s="232"/>
      <c r="I86" s="232"/>
    </row>
    <row r="87" spans="2:9" x14ac:dyDescent="0.25">
      <c r="B87" s="232"/>
      <c r="C87" s="232"/>
      <c r="D87" s="232"/>
      <c r="E87" s="232"/>
      <c r="F87" s="232"/>
      <c r="G87" s="232"/>
      <c r="H87" s="232"/>
      <c r="I87" s="232"/>
    </row>
  </sheetData>
  <mergeCells count="14">
    <mergeCell ref="C77:D77"/>
    <mergeCell ref="B81:I81"/>
    <mergeCell ref="B2:H2"/>
    <mergeCell ref="B7:B8"/>
    <mergeCell ref="C7:D8"/>
    <mergeCell ref="G7:H7"/>
    <mergeCell ref="C21:D21"/>
    <mergeCell ref="C25:D25"/>
    <mergeCell ref="C39:D39"/>
    <mergeCell ref="C50:D50"/>
    <mergeCell ref="C55:D55"/>
    <mergeCell ref="C63:D63"/>
    <mergeCell ref="C71:D71"/>
    <mergeCell ref="C75:D75"/>
  </mergeCells>
  <pageMargins left="0.7" right="0.7" top="0.75" bottom="0.75" header="0.3" footer="0.3"/>
  <pageSetup paperSize="345" scale="87" orientation="landscape" horizontalDpi="0" verticalDpi="0" r:id="rId1"/>
  <rowBreaks count="1" manualBreakCount="1">
    <brk id="7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68"/>
  <sheetViews>
    <sheetView showGridLines="0" view="pageBreakPreview" zoomScaleNormal="100" zoomScaleSheetLayoutView="100" workbookViewId="0">
      <selection activeCell="B3" sqref="B3"/>
    </sheetView>
  </sheetViews>
  <sheetFormatPr baseColWidth="10" defaultRowHeight="16.5" x14ac:dyDescent="0.35"/>
  <cols>
    <col min="1" max="1" width="2.28515625" style="22" customWidth="1"/>
    <col min="2" max="2" width="76.7109375" style="23" customWidth="1"/>
    <col min="3" max="3" width="16" style="23" customWidth="1"/>
    <col min="4" max="4" width="15.85546875" style="23" customWidth="1"/>
    <col min="5" max="5" width="17.28515625" style="23" customWidth="1"/>
    <col min="6" max="6" width="23.28515625" style="23" customWidth="1"/>
    <col min="7" max="7" width="17.85546875" style="24" customWidth="1"/>
    <col min="8" max="8" width="2.7109375" style="23" customWidth="1"/>
    <col min="9" max="16384" width="11.42578125" style="23"/>
  </cols>
  <sheetData>
    <row r="1" spans="1:8" ht="17.25" thickBot="1" x14ac:dyDescent="0.4">
      <c r="A1" s="323"/>
      <c r="B1" s="324"/>
      <c r="C1" s="324"/>
      <c r="D1" s="324"/>
      <c r="E1" s="324"/>
      <c r="F1" s="324"/>
      <c r="G1" s="325"/>
    </row>
    <row r="2" spans="1:8" ht="52.5" customHeight="1" thickTop="1" x14ac:dyDescent="0.35">
      <c r="A2" s="323"/>
      <c r="B2" s="672" t="s">
        <v>933</v>
      </c>
      <c r="C2" s="673"/>
      <c r="D2" s="673"/>
      <c r="E2" s="673"/>
      <c r="F2" s="673"/>
      <c r="G2" s="674"/>
      <c r="H2" s="25"/>
    </row>
    <row r="3" spans="1:8" ht="18" x14ac:dyDescent="0.35">
      <c r="A3" s="323"/>
      <c r="B3" s="326"/>
      <c r="C3" s="327"/>
      <c r="D3" s="675"/>
      <c r="E3" s="675"/>
      <c r="F3" s="327"/>
      <c r="G3" s="328"/>
      <c r="H3" s="25"/>
    </row>
    <row r="4" spans="1:8" x14ac:dyDescent="0.35">
      <c r="A4" s="323"/>
      <c r="B4" s="329" t="s">
        <v>712</v>
      </c>
      <c r="C4" s="330"/>
      <c r="D4" s="331"/>
      <c r="E4" s="331"/>
      <c r="F4" s="332"/>
      <c r="G4" s="333" t="s">
        <v>934</v>
      </c>
      <c r="H4" s="25"/>
    </row>
    <row r="5" spans="1:8" ht="17.25" thickBot="1" x14ac:dyDescent="0.4">
      <c r="A5" s="323"/>
      <c r="B5" s="334"/>
      <c r="C5" s="335"/>
      <c r="D5" s="335"/>
      <c r="E5" s="335"/>
      <c r="F5" s="335"/>
      <c r="G5" s="336"/>
      <c r="H5" s="25"/>
    </row>
    <row r="6" spans="1:8" ht="6.75" customHeight="1" thickTop="1" thickBot="1" x14ac:dyDescent="0.4">
      <c r="A6" s="323"/>
      <c r="B6" s="337"/>
      <c r="C6" s="337"/>
      <c r="D6" s="337"/>
      <c r="E6" s="337"/>
      <c r="F6" s="337"/>
      <c r="G6" s="337"/>
      <c r="H6" s="25"/>
    </row>
    <row r="7" spans="1:8" ht="84" customHeight="1" thickTop="1" thickBot="1" x14ac:dyDescent="0.4">
      <c r="A7" s="338"/>
      <c r="B7" s="339" t="s">
        <v>935</v>
      </c>
      <c r="C7" s="340" t="s">
        <v>936</v>
      </c>
      <c r="D7" s="340" t="s">
        <v>937</v>
      </c>
      <c r="E7" s="340" t="s">
        <v>938</v>
      </c>
      <c r="F7" s="340" t="s">
        <v>939</v>
      </c>
      <c r="G7" s="341" t="s">
        <v>940</v>
      </c>
      <c r="H7" s="26"/>
    </row>
    <row r="8" spans="1:8" ht="6.75" customHeight="1" thickTop="1" thickBot="1" x14ac:dyDescent="0.4">
      <c r="A8" s="323"/>
      <c r="B8" s="342"/>
      <c r="C8" s="342"/>
      <c r="D8" s="342"/>
      <c r="E8" s="342"/>
      <c r="F8" s="342"/>
      <c r="G8" s="342"/>
      <c r="H8" s="25"/>
    </row>
    <row r="9" spans="1:8" ht="3.75" customHeight="1" thickTop="1" x14ac:dyDescent="0.35">
      <c r="A9" s="323"/>
      <c r="B9" s="343"/>
      <c r="C9" s="344"/>
      <c r="D9" s="344"/>
      <c r="E9" s="344"/>
      <c r="F9" s="344"/>
      <c r="G9" s="345"/>
    </row>
    <row r="10" spans="1:8" x14ac:dyDescent="0.35">
      <c r="A10" s="323"/>
      <c r="B10" s="346" t="s">
        <v>351</v>
      </c>
      <c r="C10" s="347">
        <f>C11+C12+C13</f>
        <v>181267.3</v>
      </c>
      <c r="D10" s="348"/>
      <c r="E10" s="348"/>
      <c r="F10" s="348"/>
      <c r="G10" s="349">
        <f>SUM(C10:F10)</f>
        <v>181267.3</v>
      </c>
    </row>
    <row r="11" spans="1:8" x14ac:dyDescent="0.35">
      <c r="A11" s="323">
        <v>200</v>
      </c>
      <c r="B11" s="350" t="s">
        <v>30</v>
      </c>
      <c r="C11" s="351">
        <v>181267.3</v>
      </c>
      <c r="D11" s="348"/>
      <c r="E11" s="348"/>
      <c r="F11" s="348"/>
      <c r="G11" s="349">
        <f t="shared" ref="G11:G26" si="0">SUM(C11:F11)</f>
        <v>181267.3</v>
      </c>
    </row>
    <row r="12" spans="1:8" x14ac:dyDescent="0.35">
      <c r="A12" s="323">
        <v>201</v>
      </c>
      <c r="B12" s="350" t="s">
        <v>252</v>
      </c>
      <c r="C12" s="351">
        <v>0</v>
      </c>
      <c r="D12" s="348"/>
      <c r="E12" s="348"/>
      <c r="F12" s="348"/>
      <c r="G12" s="349">
        <f t="shared" si="0"/>
        <v>0</v>
      </c>
    </row>
    <row r="13" spans="1:8" x14ac:dyDescent="0.35">
      <c r="A13" s="323">
        <v>202</v>
      </c>
      <c r="B13" s="350" t="s">
        <v>256</v>
      </c>
      <c r="C13" s="351">
        <v>0</v>
      </c>
      <c r="D13" s="348"/>
      <c r="E13" s="348"/>
      <c r="F13" s="348"/>
      <c r="G13" s="349">
        <f t="shared" si="0"/>
        <v>0</v>
      </c>
    </row>
    <row r="14" spans="1:8" x14ac:dyDescent="0.35">
      <c r="A14" s="323"/>
      <c r="B14" s="350"/>
      <c r="C14" s="351"/>
      <c r="D14" s="351"/>
      <c r="E14" s="351"/>
      <c r="F14" s="351"/>
      <c r="G14" s="349"/>
    </row>
    <row r="15" spans="1:8" x14ac:dyDescent="0.35">
      <c r="A15" s="323"/>
      <c r="B15" s="346" t="s">
        <v>352</v>
      </c>
      <c r="C15" s="348"/>
      <c r="D15" s="347">
        <f>D17+D18+D19+D20</f>
        <v>-2044325.29</v>
      </c>
      <c r="E15" s="347">
        <f>+E16</f>
        <v>0</v>
      </c>
      <c r="F15" s="348"/>
      <c r="G15" s="349">
        <f t="shared" si="0"/>
        <v>-2044325.29</v>
      </c>
    </row>
    <row r="16" spans="1:8" x14ac:dyDescent="0.35">
      <c r="A16" s="323">
        <v>203</v>
      </c>
      <c r="B16" s="350" t="s">
        <v>321</v>
      </c>
      <c r="C16" s="348"/>
      <c r="D16" s="348"/>
      <c r="E16" s="351"/>
      <c r="F16" s="348"/>
      <c r="G16" s="349">
        <f t="shared" si="0"/>
        <v>0</v>
      </c>
    </row>
    <row r="17" spans="1:7" x14ac:dyDescent="0.35">
      <c r="A17" s="323">
        <v>204</v>
      </c>
      <c r="B17" s="350" t="s">
        <v>263</v>
      </c>
      <c r="C17" s="348"/>
      <c r="D17" s="351">
        <v>-2044325.29</v>
      </c>
      <c r="E17" s="348"/>
      <c r="F17" s="348"/>
      <c r="G17" s="349">
        <f t="shared" si="0"/>
        <v>-2044325.29</v>
      </c>
    </row>
    <row r="18" spans="1:7" x14ac:dyDescent="0.35">
      <c r="A18" s="323">
        <v>205</v>
      </c>
      <c r="B18" s="350" t="s">
        <v>322</v>
      </c>
      <c r="C18" s="348"/>
      <c r="D18" s="351">
        <v>0</v>
      </c>
      <c r="E18" s="348"/>
      <c r="F18" s="348"/>
      <c r="G18" s="349">
        <f t="shared" si="0"/>
        <v>0</v>
      </c>
    </row>
    <row r="19" spans="1:7" x14ac:dyDescent="0.35">
      <c r="A19" s="323">
        <v>206</v>
      </c>
      <c r="B19" s="350" t="s">
        <v>276</v>
      </c>
      <c r="C19" s="348"/>
      <c r="D19" s="351">
        <v>0</v>
      </c>
      <c r="E19" s="348"/>
      <c r="F19" s="348"/>
      <c r="G19" s="349">
        <f t="shared" si="0"/>
        <v>0</v>
      </c>
    </row>
    <row r="20" spans="1:7" x14ac:dyDescent="0.35">
      <c r="A20" s="323">
        <v>207</v>
      </c>
      <c r="B20" s="350" t="s">
        <v>281</v>
      </c>
      <c r="C20" s="348"/>
      <c r="D20" s="351">
        <v>0</v>
      </c>
      <c r="E20" s="348"/>
      <c r="F20" s="348"/>
      <c r="G20" s="349">
        <f t="shared" si="0"/>
        <v>0</v>
      </c>
    </row>
    <row r="21" spans="1:7" x14ac:dyDescent="0.35">
      <c r="A21" s="323"/>
      <c r="B21" s="350"/>
      <c r="C21" s="351"/>
      <c r="D21" s="351"/>
      <c r="E21" s="351"/>
      <c r="F21" s="351"/>
      <c r="G21" s="349"/>
    </row>
    <row r="22" spans="1:7" ht="27.75" x14ac:dyDescent="0.35">
      <c r="A22" s="323"/>
      <c r="B22" s="352" t="s">
        <v>353</v>
      </c>
      <c r="C22" s="348"/>
      <c r="D22" s="348"/>
      <c r="E22" s="348"/>
      <c r="F22" s="347">
        <f>+F23+F24</f>
        <v>0</v>
      </c>
      <c r="G22" s="349">
        <f t="shared" si="0"/>
        <v>0</v>
      </c>
    </row>
    <row r="23" spans="1:7" x14ac:dyDescent="0.35">
      <c r="A23" s="323">
        <v>208</v>
      </c>
      <c r="B23" s="350" t="s">
        <v>285</v>
      </c>
      <c r="C23" s="348"/>
      <c r="D23" s="348"/>
      <c r="E23" s="348"/>
      <c r="F23" s="351">
        <v>0</v>
      </c>
      <c r="G23" s="349">
        <f t="shared" si="0"/>
        <v>0</v>
      </c>
    </row>
    <row r="24" spans="1:7" x14ac:dyDescent="0.35">
      <c r="A24" s="323">
        <v>209</v>
      </c>
      <c r="B24" s="350" t="s">
        <v>286</v>
      </c>
      <c r="C24" s="348"/>
      <c r="D24" s="348"/>
      <c r="E24" s="348"/>
      <c r="F24" s="351">
        <v>0</v>
      </c>
      <c r="G24" s="349">
        <f t="shared" si="0"/>
        <v>0</v>
      </c>
    </row>
    <row r="25" spans="1:7" x14ac:dyDescent="0.35">
      <c r="A25" s="323"/>
      <c r="B25" s="350"/>
      <c r="C25" s="351"/>
      <c r="D25" s="351"/>
      <c r="E25" s="351"/>
      <c r="F25" s="351"/>
      <c r="G25" s="349"/>
    </row>
    <row r="26" spans="1:7" x14ac:dyDescent="0.35">
      <c r="A26" s="323"/>
      <c r="B26" s="346" t="s">
        <v>354</v>
      </c>
      <c r="C26" s="347">
        <f>+C10</f>
        <v>181267.3</v>
      </c>
      <c r="D26" s="347">
        <f>+D15</f>
        <v>-2044325.29</v>
      </c>
      <c r="E26" s="347">
        <f>+E15</f>
        <v>0</v>
      </c>
      <c r="F26" s="347">
        <f>+F22</f>
        <v>0</v>
      </c>
      <c r="G26" s="349">
        <f t="shared" si="0"/>
        <v>-1863057.99</v>
      </c>
    </row>
    <row r="27" spans="1:7" x14ac:dyDescent="0.35">
      <c r="A27" s="323"/>
      <c r="B27" s="350"/>
      <c r="C27" s="351"/>
      <c r="D27" s="351"/>
      <c r="E27" s="351"/>
      <c r="F27" s="351"/>
      <c r="G27" s="349"/>
    </row>
    <row r="28" spans="1:7" ht="27.75" x14ac:dyDescent="0.35">
      <c r="A28" s="323"/>
      <c r="B28" s="352" t="s">
        <v>345</v>
      </c>
      <c r="C28" s="347">
        <f>C29+C30+C31</f>
        <v>0</v>
      </c>
      <c r="D28" s="348"/>
      <c r="E28" s="348"/>
      <c r="F28" s="348"/>
      <c r="G28" s="349">
        <f t="shared" ref="G28:G44" si="1">SUM(C28:F28)</f>
        <v>0</v>
      </c>
    </row>
    <row r="29" spans="1:7" x14ac:dyDescent="0.35">
      <c r="A29" s="323">
        <v>210</v>
      </c>
      <c r="B29" s="350" t="s">
        <v>30</v>
      </c>
      <c r="C29" s="353">
        <v>0</v>
      </c>
      <c r="D29" s="348"/>
      <c r="E29" s="348"/>
      <c r="F29" s="348"/>
      <c r="G29" s="349">
        <f t="shared" si="1"/>
        <v>0</v>
      </c>
    </row>
    <row r="30" spans="1:7" x14ac:dyDescent="0.35">
      <c r="A30" s="323">
        <v>211</v>
      </c>
      <c r="B30" s="350" t="s">
        <v>252</v>
      </c>
      <c r="C30" s="351">
        <v>0</v>
      </c>
      <c r="D30" s="348"/>
      <c r="E30" s="348"/>
      <c r="F30" s="348"/>
      <c r="G30" s="349">
        <f t="shared" si="1"/>
        <v>0</v>
      </c>
    </row>
    <row r="31" spans="1:7" x14ac:dyDescent="0.35">
      <c r="A31" s="323">
        <v>212</v>
      </c>
      <c r="B31" s="350" t="s">
        <v>256</v>
      </c>
      <c r="C31" s="351">
        <v>0</v>
      </c>
      <c r="D31" s="348"/>
      <c r="E31" s="348"/>
      <c r="F31" s="348"/>
      <c r="G31" s="349">
        <f t="shared" si="1"/>
        <v>0</v>
      </c>
    </row>
    <row r="32" spans="1:7" x14ac:dyDescent="0.35">
      <c r="A32" s="323"/>
      <c r="B32" s="350"/>
      <c r="C32" s="351"/>
      <c r="D32" s="351"/>
      <c r="E32" s="351"/>
      <c r="F32" s="351"/>
      <c r="G32" s="349"/>
    </row>
    <row r="33" spans="1:9" ht="27.75" x14ac:dyDescent="0.35">
      <c r="A33" s="323"/>
      <c r="B33" s="352" t="s">
        <v>346</v>
      </c>
      <c r="C33" s="348"/>
      <c r="D33" s="347">
        <f>+D35</f>
        <v>0</v>
      </c>
      <c r="E33" s="347">
        <f>+E34+E35+E36+E37+E38</f>
        <v>1066553.97</v>
      </c>
      <c r="F33" s="348"/>
      <c r="G33" s="349">
        <f t="shared" si="1"/>
        <v>1066553.97</v>
      </c>
    </row>
    <row r="34" spans="1:9" x14ac:dyDescent="0.35">
      <c r="A34" s="323">
        <v>213</v>
      </c>
      <c r="B34" s="350" t="s">
        <v>321</v>
      </c>
      <c r="C34" s="348"/>
      <c r="D34" s="348"/>
      <c r="E34" s="351">
        <v>1056553.97</v>
      </c>
      <c r="F34" s="348"/>
      <c r="G34" s="349">
        <f t="shared" si="1"/>
        <v>1056553.97</v>
      </c>
    </row>
    <row r="35" spans="1:9" x14ac:dyDescent="0.35">
      <c r="A35" s="323">
        <v>214</v>
      </c>
      <c r="B35" s="350" t="s">
        <v>263</v>
      </c>
      <c r="C35" s="348"/>
      <c r="D35" s="351"/>
      <c r="E35" s="351">
        <v>10000</v>
      </c>
      <c r="F35" s="348"/>
      <c r="G35" s="349">
        <f t="shared" si="1"/>
        <v>10000</v>
      </c>
    </row>
    <row r="36" spans="1:9" x14ac:dyDescent="0.35">
      <c r="A36" s="323">
        <v>215</v>
      </c>
      <c r="B36" s="350" t="s">
        <v>322</v>
      </c>
      <c r="C36" s="348"/>
      <c r="D36" s="348"/>
      <c r="E36" s="351">
        <v>0</v>
      </c>
      <c r="F36" s="348"/>
      <c r="G36" s="349">
        <f t="shared" si="1"/>
        <v>0</v>
      </c>
    </row>
    <row r="37" spans="1:9" x14ac:dyDescent="0.35">
      <c r="A37" s="323">
        <v>216</v>
      </c>
      <c r="B37" s="350" t="s">
        <v>276</v>
      </c>
      <c r="C37" s="348"/>
      <c r="D37" s="348"/>
      <c r="E37" s="351">
        <v>0</v>
      </c>
      <c r="F37" s="348"/>
      <c r="G37" s="349">
        <f t="shared" si="1"/>
        <v>0</v>
      </c>
    </row>
    <row r="38" spans="1:9" x14ac:dyDescent="0.35">
      <c r="A38" s="323">
        <v>217</v>
      </c>
      <c r="B38" s="350" t="s">
        <v>281</v>
      </c>
      <c r="C38" s="348"/>
      <c r="D38" s="348"/>
      <c r="E38" s="351">
        <v>0</v>
      </c>
      <c r="F38" s="348"/>
      <c r="G38" s="349">
        <f t="shared" si="1"/>
        <v>0</v>
      </c>
    </row>
    <row r="39" spans="1:9" x14ac:dyDescent="0.35">
      <c r="A39" s="323"/>
      <c r="B39" s="350"/>
      <c r="C39" s="351"/>
      <c r="D39" s="351"/>
      <c r="E39" s="351"/>
      <c r="F39" s="351"/>
      <c r="G39" s="349"/>
    </row>
    <row r="40" spans="1:9" ht="27.75" x14ac:dyDescent="0.35">
      <c r="A40" s="323"/>
      <c r="B40" s="352" t="s">
        <v>347</v>
      </c>
      <c r="C40" s="348"/>
      <c r="D40" s="348"/>
      <c r="E40" s="348"/>
      <c r="F40" s="347">
        <f>+F41+F42</f>
        <v>0</v>
      </c>
      <c r="G40" s="349">
        <f t="shared" si="1"/>
        <v>0</v>
      </c>
    </row>
    <row r="41" spans="1:9" x14ac:dyDescent="0.35">
      <c r="A41" s="323">
        <v>218</v>
      </c>
      <c r="B41" s="350" t="s">
        <v>285</v>
      </c>
      <c r="C41" s="348"/>
      <c r="D41" s="348"/>
      <c r="E41" s="348"/>
      <c r="F41" s="351">
        <v>0</v>
      </c>
      <c r="G41" s="349">
        <f t="shared" si="1"/>
        <v>0</v>
      </c>
    </row>
    <row r="42" spans="1:9" x14ac:dyDescent="0.35">
      <c r="A42" s="323">
        <v>219</v>
      </c>
      <c r="B42" s="350" t="s">
        <v>286</v>
      </c>
      <c r="C42" s="348"/>
      <c r="D42" s="348"/>
      <c r="E42" s="348"/>
      <c r="F42" s="351">
        <v>0</v>
      </c>
      <c r="G42" s="349">
        <f t="shared" si="1"/>
        <v>0</v>
      </c>
    </row>
    <row r="43" spans="1:9" x14ac:dyDescent="0.35">
      <c r="A43" s="323"/>
      <c r="B43" s="350"/>
      <c r="C43" s="351"/>
      <c r="D43" s="351"/>
      <c r="E43" s="351"/>
      <c r="F43" s="351"/>
      <c r="G43" s="349"/>
    </row>
    <row r="44" spans="1:9" x14ac:dyDescent="0.35">
      <c r="A44" s="323"/>
      <c r="B44" s="346" t="s">
        <v>348</v>
      </c>
      <c r="C44" s="347">
        <f>+C26+C28</f>
        <v>181267.3</v>
      </c>
      <c r="D44" s="347">
        <f>+D26+D33</f>
        <v>-2044325.29</v>
      </c>
      <c r="E44" s="347">
        <f>+E26+E33</f>
        <v>1066553.97</v>
      </c>
      <c r="F44" s="347">
        <f>+F26+F40</f>
        <v>0</v>
      </c>
      <c r="G44" s="349">
        <f t="shared" si="1"/>
        <v>-796504.02</v>
      </c>
    </row>
    <row r="45" spans="1:9" ht="5.25" customHeight="1" thickBot="1" x14ac:dyDescent="0.4">
      <c r="A45" s="323"/>
      <c r="B45" s="354"/>
      <c r="C45" s="355"/>
      <c r="D45" s="355"/>
      <c r="E45" s="355"/>
      <c r="F45" s="355"/>
      <c r="G45" s="356"/>
    </row>
    <row r="46" spans="1:9" s="2" customFormat="1" ht="18.75" thickTop="1" x14ac:dyDescent="0.35">
      <c r="A46" s="357"/>
      <c r="B46" s="676" t="s">
        <v>53</v>
      </c>
      <c r="C46" s="676"/>
      <c r="D46" s="676"/>
      <c r="E46" s="676"/>
      <c r="F46" s="676"/>
      <c r="G46" s="676"/>
      <c r="H46" s="28"/>
      <c r="I46" s="28"/>
    </row>
    <row r="47" spans="1:9" s="2" customFormat="1" ht="18" x14ac:dyDescent="0.35">
      <c r="A47" s="27"/>
      <c r="B47" s="29"/>
      <c r="C47" s="29"/>
      <c r="D47" s="29"/>
      <c r="E47" s="29"/>
      <c r="F47" s="29"/>
      <c r="G47" s="29"/>
      <c r="H47" s="29"/>
      <c r="I47" s="29"/>
    </row>
    <row r="48" spans="1:9" s="2" customFormat="1" ht="18" x14ac:dyDescent="0.35">
      <c r="A48" s="27"/>
      <c r="B48" s="30"/>
      <c r="C48" s="30"/>
      <c r="D48" s="30"/>
      <c r="E48" s="30"/>
      <c r="F48" s="30"/>
      <c r="G48" s="30"/>
      <c r="H48" s="29"/>
      <c r="I48" s="29"/>
    </row>
    <row r="49" spans="1:9" s="2" customFormat="1" ht="18" x14ac:dyDescent="0.35">
      <c r="A49" s="27"/>
      <c r="B49" s="30"/>
      <c r="C49" s="30"/>
      <c r="D49" s="30"/>
      <c r="E49" s="30"/>
      <c r="F49" s="30"/>
      <c r="G49" s="30"/>
      <c r="H49" s="29"/>
      <c r="I49" s="29"/>
    </row>
    <row r="50" spans="1:9" s="2" customFormat="1" ht="18" x14ac:dyDescent="0.35">
      <c r="A50" s="27"/>
      <c r="B50" s="30"/>
      <c r="C50" s="30"/>
      <c r="D50" s="30"/>
      <c r="E50" s="30"/>
      <c r="F50" s="30"/>
      <c r="G50" s="30"/>
      <c r="H50" s="29"/>
      <c r="I50" s="29"/>
    </row>
    <row r="51" spans="1:9" s="2" customFormat="1" ht="18" x14ac:dyDescent="0.35">
      <c r="A51" s="27"/>
      <c r="B51" s="30"/>
      <c r="C51" s="30"/>
      <c r="D51" s="30"/>
      <c r="E51" s="30"/>
      <c r="F51" s="30"/>
      <c r="G51" s="30"/>
      <c r="H51" s="29"/>
      <c r="I51" s="29"/>
    </row>
    <row r="52" spans="1:9" s="2" customFormat="1" ht="18" x14ac:dyDescent="0.35">
      <c r="A52" s="27"/>
      <c r="B52" s="30"/>
      <c r="C52" s="30"/>
      <c r="D52" s="30"/>
      <c r="E52" s="30"/>
      <c r="F52" s="30"/>
      <c r="G52" s="30"/>
      <c r="H52" s="29"/>
      <c r="I52" s="29"/>
    </row>
    <row r="53" spans="1:9" s="2" customFormat="1" ht="9" customHeight="1" x14ac:dyDescent="0.35">
      <c r="A53" s="27"/>
      <c r="B53" s="30"/>
      <c r="C53" s="30"/>
      <c r="D53" s="30"/>
      <c r="E53" s="30"/>
      <c r="F53" s="30"/>
      <c r="G53" s="30"/>
      <c r="H53" s="29"/>
      <c r="I53" s="29"/>
    </row>
    <row r="61" spans="1:9" x14ac:dyDescent="0.35">
      <c r="C61" s="145"/>
    </row>
    <row r="68" spans="4:4" x14ac:dyDescent="0.35">
      <c r="D68" s="141"/>
    </row>
  </sheetData>
  <customSheetViews>
    <customSheetView guid="{05A24B3F-0046-4A93-964B-C8E884CA78A3}" showGridLines="0">
      <selection activeCell="J28" sqref="J28"/>
      <rowBreaks count="1" manualBreakCount="1">
        <brk id="55" max="6" man="1"/>
      </rowBreaks>
      <pageMargins left="0.70866141732283472" right="0.70866141732283472" top="0.74803149606299213" bottom="0.74803149606299213" header="0.31496062992125984" footer="0.31496062992125984"/>
      <pageSetup scale="60" orientation="landscape" r:id="rId1"/>
    </customSheetView>
    <customSheetView guid="{AB7C7113-F865-4779-9FA4-3A0AD2C9E93A}" showGridLines="0">
      <selection activeCell="B2" sqref="B2:G2"/>
      <rowBreaks count="1" manualBreakCount="1">
        <brk id="55" max="6" man="1"/>
      </rowBreaks>
      <pageMargins left="0.70866141732283472" right="0.70866141732283472" top="0.74803149606299213" bottom="0.74803149606299213" header="0.31496062992125984" footer="0.31496062992125984"/>
      <pageSetup scale="60" orientation="landscape" r:id="rId2"/>
    </customSheetView>
  </customSheetViews>
  <mergeCells count="3">
    <mergeCell ref="B2:G2"/>
    <mergeCell ref="D3:E3"/>
    <mergeCell ref="B46:G46"/>
  </mergeCells>
  <pageMargins left="0.70866141732283472" right="0.70866141732283472" top="0.74803149606299213" bottom="0.74803149606299213" header="0.31496062992125984" footer="0.31496062992125984"/>
  <pageSetup scale="4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view="pageBreakPreview" zoomScale="106" zoomScaleNormal="100" zoomScaleSheetLayoutView="106" workbookViewId="0">
      <selection activeCell="H13" sqref="H13"/>
    </sheetView>
  </sheetViews>
  <sheetFormatPr baseColWidth="10" defaultRowHeight="15" x14ac:dyDescent="0.25"/>
  <cols>
    <col min="1" max="1" width="2.42578125" customWidth="1"/>
    <col min="2" max="2" width="54.7109375" bestFit="1" customWidth="1"/>
    <col min="3" max="3" width="14" bestFit="1" customWidth="1"/>
    <col min="4" max="4" width="19" bestFit="1" customWidth="1"/>
    <col min="5" max="5" width="19.28515625" bestFit="1" customWidth="1"/>
    <col min="6" max="6" width="13" bestFit="1" customWidth="1"/>
    <col min="7" max="7" width="16.7109375" customWidth="1"/>
  </cols>
  <sheetData>
    <row r="1" spans="1:8" ht="3.75" customHeight="1" thickBot="1" x14ac:dyDescent="0.3"/>
    <row r="2" spans="1:8" ht="63.75" customHeight="1" thickTop="1" x14ac:dyDescent="0.25">
      <c r="A2" s="358"/>
      <c r="B2" s="677" t="s">
        <v>941</v>
      </c>
      <c r="C2" s="678"/>
      <c r="D2" s="678"/>
      <c r="E2" s="678"/>
      <c r="F2" s="678"/>
      <c r="G2" s="679"/>
      <c r="H2" s="359"/>
    </row>
    <row r="3" spans="1:8" ht="18" x14ac:dyDescent="0.25">
      <c r="A3" s="358"/>
      <c r="B3" s="360"/>
      <c r="C3" s="361"/>
      <c r="D3" s="680"/>
      <c r="E3" s="680"/>
      <c r="F3" s="361"/>
      <c r="G3" s="362"/>
      <c r="H3" s="359"/>
    </row>
    <row r="4" spans="1:8" x14ac:dyDescent="0.25">
      <c r="A4" s="358"/>
      <c r="B4" s="363" t="s">
        <v>712</v>
      </c>
      <c r="C4" s="364"/>
      <c r="D4" s="365"/>
      <c r="E4" s="365"/>
      <c r="F4" s="366"/>
      <c r="G4" s="367" t="s">
        <v>942</v>
      </c>
      <c r="H4" s="359"/>
    </row>
    <row r="5" spans="1:8" ht="15.75" thickBot="1" x14ac:dyDescent="0.3">
      <c r="A5" s="358"/>
      <c r="B5" s="368"/>
      <c r="C5" s="369"/>
      <c r="D5" s="369"/>
      <c r="E5" s="369"/>
      <c r="F5" s="369"/>
      <c r="G5" s="370"/>
      <c r="H5" s="359"/>
    </row>
    <row r="6" spans="1:8" ht="16.5" thickTop="1" thickBot="1" x14ac:dyDescent="0.3">
      <c r="A6" s="358"/>
      <c r="B6" s="371"/>
      <c r="C6" s="371"/>
      <c r="D6" s="371"/>
      <c r="E6" s="371"/>
      <c r="F6" s="371"/>
      <c r="G6" s="371"/>
      <c r="H6" s="359"/>
    </row>
    <row r="7" spans="1:8" ht="24.75" thickTop="1" x14ac:dyDescent="0.25">
      <c r="A7" s="358"/>
      <c r="B7" s="372" t="s">
        <v>935</v>
      </c>
      <c r="C7" s="373" t="s">
        <v>943</v>
      </c>
      <c r="D7" s="373" t="s">
        <v>944</v>
      </c>
      <c r="E7" s="373" t="s">
        <v>945</v>
      </c>
      <c r="F7" s="373" t="s">
        <v>946</v>
      </c>
      <c r="G7" s="374" t="s">
        <v>947</v>
      </c>
      <c r="H7" s="359"/>
    </row>
    <row r="8" spans="1:8" ht="15.75" thickBot="1" x14ac:dyDescent="0.3">
      <c r="A8" s="375"/>
      <c r="B8" s="376"/>
      <c r="C8" s="377">
        <v>1</v>
      </c>
      <c r="D8" s="377">
        <v>2</v>
      </c>
      <c r="E8" s="377">
        <v>3</v>
      </c>
      <c r="F8" s="378" t="s">
        <v>54</v>
      </c>
      <c r="G8" s="379" t="s">
        <v>55</v>
      </c>
      <c r="H8" s="380"/>
    </row>
    <row r="9" spans="1:8" ht="16.5" thickTop="1" thickBot="1" x14ac:dyDescent="0.3">
      <c r="A9" s="358"/>
      <c r="B9" s="381"/>
      <c r="C9" s="381"/>
      <c r="D9" s="381"/>
      <c r="E9" s="381"/>
      <c r="F9" s="381"/>
      <c r="G9" s="381"/>
      <c r="H9" s="359"/>
    </row>
    <row r="10" spans="1:8" ht="15.75" thickTop="1" x14ac:dyDescent="0.25">
      <c r="A10" s="358"/>
      <c r="B10" s="382" t="s">
        <v>56</v>
      </c>
      <c r="C10" s="383"/>
      <c r="D10" s="383"/>
      <c r="E10" s="383"/>
      <c r="F10" s="383"/>
      <c r="G10" s="384"/>
      <c r="H10" s="358"/>
    </row>
    <row r="11" spans="1:8" x14ac:dyDescent="0.25">
      <c r="A11" s="358"/>
      <c r="B11" s="385"/>
      <c r="C11" s="386"/>
      <c r="D11" s="386"/>
      <c r="E11" s="386"/>
      <c r="F11" s="386"/>
      <c r="G11" s="387"/>
      <c r="H11" s="358"/>
    </row>
    <row r="12" spans="1:8" x14ac:dyDescent="0.25">
      <c r="A12" s="358"/>
      <c r="B12" s="388" t="s">
        <v>57</v>
      </c>
      <c r="C12" s="389">
        <f>SUM(C13:C20)</f>
        <v>246915.91999999998</v>
      </c>
      <c r="D12" s="389">
        <f>SUM(D13:D20)</f>
        <v>5678054.6400000006</v>
      </c>
      <c r="E12" s="389">
        <f>SUM(E13:E20)</f>
        <v>5698108.2199999997</v>
      </c>
      <c r="F12" s="389">
        <f>SUM(F13:F20)</f>
        <v>226862.34000000102</v>
      </c>
      <c r="G12" s="390">
        <f>F12-C12</f>
        <v>-20053.579999998969</v>
      </c>
      <c r="H12" s="358"/>
    </row>
    <row r="13" spans="1:8" x14ac:dyDescent="0.25">
      <c r="A13" s="358"/>
      <c r="B13" s="385"/>
      <c r="C13" s="391"/>
      <c r="D13" s="391"/>
      <c r="E13" s="391"/>
      <c r="F13" s="392"/>
      <c r="G13" s="393"/>
      <c r="H13" s="358"/>
    </row>
    <row r="14" spans="1:8" x14ac:dyDescent="0.25">
      <c r="A14" s="358"/>
      <c r="B14" s="394" t="s">
        <v>58</v>
      </c>
      <c r="C14" s="391">
        <v>74418.11</v>
      </c>
      <c r="D14" s="391">
        <v>5173832.1900000004</v>
      </c>
      <c r="E14" s="391">
        <v>5224133.22</v>
      </c>
      <c r="F14" s="395">
        <f t="shared" ref="F14:F20" si="0">C14+D14-E14</f>
        <v>24117.080000001006</v>
      </c>
      <c r="G14" s="396">
        <f>F14-C14</f>
        <v>-50301.029999998995</v>
      </c>
      <c r="H14" s="358"/>
    </row>
    <row r="15" spans="1:8" x14ac:dyDescent="0.25">
      <c r="A15" s="358"/>
      <c r="B15" s="394" t="s">
        <v>59</v>
      </c>
      <c r="C15" s="391">
        <v>172497.81</v>
      </c>
      <c r="D15" s="391">
        <v>504222.45</v>
      </c>
      <c r="E15" s="391">
        <v>473975</v>
      </c>
      <c r="F15" s="395">
        <f t="shared" si="0"/>
        <v>202745.26</v>
      </c>
      <c r="G15" s="396">
        <f t="shared" ref="G15:G32" si="1">F15-C15</f>
        <v>30247.450000000012</v>
      </c>
      <c r="H15" s="358"/>
    </row>
    <row r="16" spans="1:8" x14ac:dyDescent="0.25">
      <c r="A16" s="358"/>
      <c r="B16" s="394" t="s">
        <v>60</v>
      </c>
      <c r="C16" s="391">
        <v>0</v>
      </c>
      <c r="D16" s="391">
        <v>0</v>
      </c>
      <c r="E16" s="391">
        <v>0</v>
      </c>
      <c r="F16" s="395">
        <f t="shared" si="0"/>
        <v>0</v>
      </c>
      <c r="G16" s="396">
        <f t="shared" si="1"/>
        <v>0</v>
      </c>
      <c r="H16" s="358"/>
    </row>
    <row r="17" spans="1:8" x14ac:dyDescent="0.25">
      <c r="A17" s="358"/>
      <c r="B17" s="394" t="s">
        <v>61</v>
      </c>
      <c r="C17" s="391">
        <v>0</v>
      </c>
      <c r="D17" s="391">
        <v>0</v>
      </c>
      <c r="E17" s="391">
        <v>0</v>
      </c>
      <c r="F17" s="395">
        <f t="shared" si="0"/>
        <v>0</v>
      </c>
      <c r="G17" s="396">
        <f t="shared" si="1"/>
        <v>0</v>
      </c>
      <c r="H17" s="358"/>
    </row>
    <row r="18" spans="1:8" x14ac:dyDescent="0.25">
      <c r="A18" s="358"/>
      <c r="B18" s="394" t="s">
        <v>62</v>
      </c>
      <c r="C18" s="391">
        <v>0</v>
      </c>
      <c r="D18" s="391">
        <v>0</v>
      </c>
      <c r="E18" s="391">
        <v>0</v>
      </c>
      <c r="F18" s="395">
        <f t="shared" si="0"/>
        <v>0</v>
      </c>
      <c r="G18" s="396">
        <f t="shared" si="1"/>
        <v>0</v>
      </c>
      <c r="H18" s="358"/>
    </row>
    <row r="19" spans="1:8" x14ac:dyDescent="0.25">
      <c r="A19" s="358"/>
      <c r="B19" s="394" t="s">
        <v>63</v>
      </c>
      <c r="C19" s="391">
        <v>0</v>
      </c>
      <c r="D19" s="391">
        <v>0</v>
      </c>
      <c r="E19" s="391">
        <v>0</v>
      </c>
      <c r="F19" s="395">
        <f t="shared" si="0"/>
        <v>0</v>
      </c>
      <c r="G19" s="396">
        <f t="shared" si="1"/>
        <v>0</v>
      </c>
      <c r="H19" s="358"/>
    </row>
    <row r="20" spans="1:8" x14ac:dyDescent="0.25">
      <c r="A20" s="358"/>
      <c r="B20" s="394" t="s">
        <v>64</v>
      </c>
      <c r="C20" s="391">
        <v>0</v>
      </c>
      <c r="D20" s="391">
        <v>0</v>
      </c>
      <c r="E20" s="391">
        <v>0</v>
      </c>
      <c r="F20" s="395">
        <f t="shared" si="0"/>
        <v>0</v>
      </c>
      <c r="G20" s="396">
        <f t="shared" si="1"/>
        <v>0</v>
      </c>
      <c r="H20" s="358"/>
    </row>
    <row r="21" spans="1:8" x14ac:dyDescent="0.25">
      <c r="A21" s="358"/>
      <c r="B21" s="385"/>
      <c r="C21" s="386"/>
      <c r="D21" s="386"/>
      <c r="E21" s="386"/>
      <c r="F21" s="386"/>
      <c r="G21" s="387"/>
      <c r="H21" s="358"/>
    </row>
    <row r="22" spans="1:8" x14ac:dyDescent="0.25">
      <c r="A22" s="358"/>
      <c r="B22" s="388" t="s">
        <v>65</v>
      </c>
      <c r="C22" s="389">
        <f>SUM(C23:C32)</f>
        <v>552997.68000000005</v>
      </c>
      <c r="D22" s="389">
        <f>SUM(D23:D32)</f>
        <v>1490071.64</v>
      </c>
      <c r="E22" s="389">
        <f>SUM(E23:E32)</f>
        <v>200257.21</v>
      </c>
      <c r="F22" s="389">
        <f>SUM(F23:F32)</f>
        <v>1842812.1099999996</v>
      </c>
      <c r="G22" s="390">
        <f t="shared" si="1"/>
        <v>1289814.4299999997</v>
      </c>
      <c r="H22" s="358"/>
    </row>
    <row r="23" spans="1:8" x14ac:dyDescent="0.25">
      <c r="A23" s="358"/>
      <c r="B23" s="394"/>
      <c r="C23" s="397"/>
      <c r="D23" s="397"/>
      <c r="E23" s="397"/>
      <c r="F23" s="398"/>
      <c r="G23" s="399"/>
      <c r="H23" s="358"/>
    </row>
    <row r="24" spans="1:8" x14ac:dyDescent="0.25">
      <c r="A24" s="358"/>
      <c r="B24" s="394" t="s">
        <v>66</v>
      </c>
      <c r="C24" s="391">
        <v>0</v>
      </c>
      <c r="D24" s="391">
        <v>0</v>
      </c>
      <c r="E24" s="391">
        <v>0</v>
      </c>
      <c r="F24" s="395">
        <f>C24+D24-E24</f>
        <v>0</v>
      </c>
      <c r="G24" s="396">
        <f t="shared" si="1"/>
        <v>0</v>
      </c>
      <c r="H24" s="358"/>
    </row>
    <row r="25" spans="1:8" x14ac:dyDescent="0.25">
      <c r="A25" s="358"/>
      <c r="B25" s="394" t="s">
        <v>67</v>
      </c>
      <c r="C25" s="391">
        <v>0</v>
      </c>
      <c r="D25" s="391">
        <v>0</v>
      </c>
      <c r="E25" s="391">
        <v>0</v>
      </c>
      <c r="F25" s="395">
        <f t="shared" ref="F25:F32" si="2">C25+D25-E25</f>
        <v>0</v>
      </c>
      <c r="G25" s="396">
        <f t="shared" si="1"/>
        <v>0</v>
      </c>
      <c r="H25" s="358"/>
    </row>
    <row r="26" spans="1:8" x14ac:dyDescent="0.25">
      <c r="A26" s="358"/>
      <c r="B26" s="394" t="s">
        <v>36</v>
      </c>
      <c r="C26" s="391">
        <v>0</v>
      </c>
      <c r="D26" s="391">
        <v>0</v>
      </c>
      <c r="E26" s="391">
        <v>0</v>
      </c>
      <c r="F26" s="395">
        <f t="shared" si="2"/>
        <v>0</v>
      </c>
      <c r="G26" s="396">
        <f t="shared" si="1"/>
        <v>0</v>
      </c>
      <c r="H26" s="358"/>
    </row>
    <row r="27" spans="1:8" x14ac:dyDescent="0.25">
      <c r="A27" s="358"/>
      <c r="B27" s="394" t="s">
        <v>37</v>
      </c>
      <c r="C27" s="391">
        <v>608408</v>
      </c>
      <c r="D27" s="391">
        <v>1490071.64</v>
      </c>
      <c r="E27" s="391">
        <v>0</v>
      </c>
      <c r="F27" s="395">
        <f t="shared" si="2"/>
        <v>2098479.6399999997</v>
      </c>
      <c r="G27" s="396">
        <f t="shared" si="1"/>
        <v>1490071.6399999997</v>
      </c>
      <c r="H27" s="358"/>
    </row>
    <row r="28" spans="1:8" x14ac:dyDescent="0.25">
      <c r="A28" s="358"/>
      <c r="B28" s="394" t="s">
        <v>68</v>
      </c>
      <c r="C28" s="391">
        <v>0</v>
      </c>
      <c r="D28" s="391">
        <v>0</v>
      </c>
      <c r="E28" s="391">
        <v>0</v>
      </c>
      <c r="F28" s="395">
        <f t="shared" si="2"/>
        <v>0</v>
      </c>
      <c r="G28" s="396">
        <f t="shared" si="1"/>
        <v>0</v>
      </c>
      <c r="H28" s="358"/>
    </row>
    <row r="29" spans="1:8" x14ac:dyDescent="0.25">
      <c r="A29" s="358"/>
      <c r="B29" s="394" t="s">
        <v>69</v>
      </c>
      <c r="C29" s="391">
        <v>-55410.32</v>
      </c>
      <c r="D29" s="391">
        <v>0</v>
      </c>
      <c r="E29" s="391">
        <v>200257.21</v>
      </c>
      <c r="F29" s="395">
        <f>C29+D29-E29</f>
        <v>-255667.53</v>
      </c>
      <c r="G29" s="396">
        <f t="shared" si="1"/>
        <v>-200257.21</v>
      </c>
      <c r="H29" s="358"/>
    </row>
    <row r="30" spans="1:8" x14ac:dyDescent="0.25">
      <c r="A30" s="358"/>
      <c r="B30" s="394" t="s">
        <v>70</v>
      </c>
      <c r="C30" s="391">
        <v>0</v>
      </c>
      <c r="D30" s="391">
        <v>0</v>
      </c>
      <c r="E30" s="391">
        <v>0</v>
      </c>
      <c r="F30" s="395">
        <f t="shared" si="2"/>
        <v>0</v>
      </c>
      <c r="G30" s="396">
        <f t="shared" si="1"/>
        <v>0</v>
      </c>
      <c r="H30" s="358"/>
    </row>
    <row r="31" spans="1:8" x14ac:dyDescent="0.25">
      <c r="A31" s="358"/>
      <c r="B31" s="394" t="s">
        <v>71</v>
      </c>
      <c r="C31" s="391">
        <v>0</v>
      </c>
      <c r="D31" s="391">
        <v>0</v>
      </c>
      <c r="E31" s="391">
        <v>0</v>
      </c>
      <c r="F31" s="395">
        <f>C31+D31-E31</f>
        <v>0</v>
      </c>
      <c r="G31" s="396">
        <f t="shared" si="1"/>
        <v>0</v>
      </c>
      <c r="H31" s="358"/>
    </row>
    <row r="32" spans="1:8" x14ac:dyDescent="0.25">
      <c r="A32" s="358"/>
      <c r="B32" s="394" t="s">
        <v>72</v>
      </c>
      <c r="C32" s="391">
        <v>0</v>
      </c>
      <c r="D32" s="391">
        <v>0</v>
      </c>
      <c r="E32" s="391">
        <v>0</v>
      </c>
      <c r="F32" s="395">
        <f t="shared" si="2"/>
        <v>0</v>
      </c>
      <c r="G32" s="396">
        <f t="shared" si="1"/>
        <v>0</v>
      </c>
      <c r="H32" s="358"/>
    </row>
    <row r="33" spans="1:8" x14ac:dyDescent="0.25">
      <c r="A33" s="358"/>
      <c r="B33" s="394"/>
      <c r="C33" s="392"/>
      <c r="D33" s="392"/>
      <c r="E33" s="392"/>
      <c r="F33" s="392"/>
      <c r="G33" s="393"/>
      <c r="H33" s="358"/>
    </row>
    <row r="34" spans="1:8" x14ac:dyDescent="0.25">
      <c r="A34" s="358"/>
      <c r="B34" s="394"/>
      <c r="C34" s="386"/>
      <c r="D34" s="386"/>
      <c r="E34" s="386"/>
      <c r="F34" s="386"/>
      <c r="G34" s="387"/>
      <c r="H34" s="358"/>
    </row>
    <row r="35" spans="1:8" x14ac:dyDescent="0.25">
      <c r="A35" s="358"/>
      <c r="B35" s="400" t="s">
        <v>948</v>
      </c>
      <c r="C35" s="389">
        <f>C12+C22</f>
        <v>799913.60000000009</v>
      </c>
      <c r="D35" s="389">
        <f>D12+D22</f>
        <v>7168126.2800000003</v>
      </c>
      <c r="E35" s="389">
        <f>E12+E22</f>
        <v>5898365.4299999997</v>
      </c>
      <c r="F35" s="389">
        <f>F12+F22</f>
        <v>2069674.4500000007</v>
      </c>
      <c r="G35" s="390">
        <f>G12+G22</f>
        <v>1269760.8500000008</v>
      </c>
      <c r="H35" s="358"/>
    </row>
    <row r="36" spans="1:8" ht="15.75" thickBot="1" x14ac:dyDescent="0.3">
      <c r="A36" s="358"/>
      <c r="B36" s="401"/>
      <c r="C36" s="402"/>
      <c r="D36" s="402"/>
      <c r="E36" s="402"/>
      <c r="F36" s="402"/>
      <c r="G36" s="403"/>
      <c r="H36" s="358"/>
    </row>
    <row r="37" spans="1:8" ht="15.75" thickTop="1" x14ac:dyDescent="0.25">
      <c r="A37" s="358"/>
      <c r="B37" s="358"/>
      <c r="C37" s="358"/>
      <c r="D37" s="358"/>
      <c r="E37" s="358"/>
      <c r="F37" s="358"/>
      <c r="G37" s="358"/>
      <c r="H37" s="358"/>
    </row>
    <row r="38" spans="1:8" x14ac:dyDescent="0.25">
      <c r="A38" s="358"/>
      <c r="B38" s="358"/>
      <c r="C38" s="358"/>
      <c r="D38" s="358"/>
      <c r="E38" s="358"/>
      <c r="F38" s="358"/>
      <c r="G38" s="358"/>
      <c r="H38" s="358"/>
    </row>
    <row r="39" spans="1:8" x14ac:dyDescent="0.25">
      <c r="A39" s="681" t="s">
        <v>53</v>
      </c>
      <c r="B39" s="681"/>
      <c r="C39" s="681"/>
      <c r="D39" s="681"/>
      <c r="E39" s="681"/>
      <c r="F39" s="681"/>
      <c r="G39" s="681"/>
      <c r="H39" s="681"/>
    </row>
    <row r="40" spans="1:8" x14ac:dyDescent="0.25">
      <c r="A40" s="404"/>
      <c r="B40" s="404"/>
      <c r="C40" s="404"/>
      <c r="D40" s="404"/>
      <c r="E40" s="404"/>
      <c r="F40" s="404"/>
      <c r="G40" s="404"/>
      <c r="H40" s="404"/>
    </row>
    <row r="48" spans="1:8" ht="16.5" x14ac:dyDescent="0.25">
      <c r="B48" s="30"/>
      <c r="C48" s="30"/>
      <c r="D48" s="30"/>
      <c r="E48" s="30"/>
      <c r="F48" s="30"/>
      <c r="G48" s="30"/>
      <c r="H48" s="165"/>
    </row>
    <row r="49" spans="2:8" ht="16.5" x14ac:dyDescent="0.25">
      <c r="B49" s="30"/>
      <c r="C49" s="30"/>
      <c r="D49" s="30"/>
      <c r="E49" s="30"/>
      <c r="F49" s="30"/>
      <c r="G49" s="30"/>
      <c r="H49" s="165"/>
    </row>
    <row r="50" spans="2:8" ht="16.5" x14ac:dyDescent="0.35">
      <c r="B50" s="23"/>
      <c r="C50" s="23"/>
      <c r="D50" s="23"/>
      <c r="E50" s="23"/>
      <c r="F50" s="23"/>
      <c r="G50" s="24"/>
      <c r="H50" s="23"/>
    </row>
    <row r="51" spans="2:8" ht="16.5" x14ac:dyDescent="0.35">
      <c r="B51" s="23"/>
      <c r="C51" s="23"/>
      <c r="D51" s="23"/>
      <c r="E51" s="23"/>
      <c r="F51" s="23"/>
      <c r="G51" s="24"/>
      <c r="H51" s="23"/>
    </row>
    <row r="52" spans="2:8" ht="16.5" x14ac:dyDescent="0.35">
      <c r="B52" s="23"/>
      <c r="C52" s="23"/>
      <c r="D52" s="23"/>
      <c r="E52" s="23"/>
      <c r="F52" s="23"/>
      <c r="G52" s="24"/>
      <c r="H52" s="23"/>
    </row>
  </sheetData>
  <mergeCells count="3">
    <mergeCell ref="B2:G2"/>
    <mergeCell ref="D3:E3"/>
    <mergeCell ref="A39:H39"/>
  </mergeCells>
  <pageMargins left="0.7" right="0.7" top="0.75" bottom="0.75" header="0.3" footer="0.3"/>
  <pageSetup scale="60"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pageSetUpPr fitToPage="1"/>
  </sheetPr>
  <dimension ref="A1:I125"/>
  <sheetViews>
    <sheetView showGridLines="0" view="pageBreakPreview" topLeftCell="A88" zoomScale="60" zoomScaleNormal="100" workbookViewId="0">
      <selection activeCell="B2" sqref="B2:G2"/>
    </sheetView>
  </sheetViews>
  <sheetFormatPr baseColWidth="10" defaultRowHeight="18" x14ac:dyDescent="0.35"/>
  <cols>
    <col min="1" max="1" width="1.28515625" style="2" customWidth="1"/>
    <col min="2" max="2" width="5.7109375" style="2" customWidth="1"/>
    <col min="3" max="3" width="41.7109375" style="2" customWidth="1"/>
    <col min="4" max="7" width="35.7109375" style="2" customWidth="1"/>
    <col min="8" max="16384" width="11.42578125" style="2"/>
  </cols>
  <sheetData>
    <row r="1" spans="1:7" ht="6" customHeight="1" thickBot="1" x14ac:dyDescent="0.4">
      <c r="A1"/>
      <c r="B1"/>
      <c r="C1"/>
      <c r="D1"/>
      <c r="E1"/>
      <c r="F1"/>
      <c r="G1"/>
    </row>
    <row r="2" spans="1:7" ht="52.5" customHeight="1" thickTop="1" x14ac:dyDescent="0.35">
      <c r="A2"/>
      <c r="B2" s="688" t="s">
        <v>949</v>
      </c>
      <c r="C2" s="689"/>
      <c r="D2" s="689"/>
      <c r="E2" s="689"/>
      <c r="F2" s="689"/>
      <c r="G2" s="690"/>
    </row>
    <row r="3" spans="1:7" ht="4.5" customHeight="1" x14ac:dyDescent="0.35">
      <c r="A3"/>
      <c r="B3" s="405"/>
      <c r="C3" s="406"/>
      <c r="D3" s="406"/>
      <c r="E3" s="406"/>
      <c r="F3" s="407"/>
      <c r="G3" s="408"/>
    </row>
    <row r="4" spans="1:7" x14ac:dyDescent="0.35">
      <c r="A4"/>
      <c r="B4" s="409" t="s">
        <v>712</v>
      </c>
      <c r="C4" s="410"/>
      <c r="D4" s="411"/>
      <c r="E4" s="412"/>
      <c r="F4" s="691" t="s">
        <v>950</v>
      </c>
      <c r="G4" s="692"/>
    </row>
    <row r="5" spans="1:7" ht="9.75" customHeight="1" thickBot="1" x14ac:dyDescent="0.4">
      <c r="A5"/>
      <c r="B5" s="413"/>
      <c r="C5" s="414"/>
      <c r="D5" s="414"/>
      <c r="E5" s="414"/>
      <c r="F5" s="414"/>
      <c r="G5" s="415"/>
    </row>
    <row r="6" spans="1:7" ht="7.5" customHeight="1" thickTop="1" thickBot="1" x14ac:dyDescent="0.4">
      <c r="A6"/>
      <c r="B6"/>
      <c r="C6"/>
      <c r="D6"/>
      <c r="E6"/>
      <c r="F6"/>
      <c r="G6"/>
    </row>
    <row r="7" spans="1:7" ht="18.75" customHeight="1" thickTop="1" x14ac:dyDescent="0.35">
      <c r="A7"/>
      <c r="B7" s="693" t="s">
        <v>951</v>
      </c>
      <c r="C7" s="694"/>
      <c r="D7" s="697" t="s">
        <v>952</v>
      </c>
      <c r="E7" s="699" t="s">
        <v>953</v>
      </c>
      <c r="F7" s="699" t="s">
        <v>954</v>
      </c>
      <c r="G7" s="701" t="s">
        <v>955</v>
      </c>
    </row>
    <row r="8" spans="1:7" ht="18.75" thickBot="1" x14ac:dyDescent="0.4">
      <c r="A8"/>
      <c r="B8" s="695"/>
      <c r="C8" s="696"/>
      <c r="D8" s="698"/>
      <c r="E8" s="700"/>
      <c r="F8" s="700"/>
      <c r="G8" s="702"/>
    </row>
    <row r="9" spans="1:7" ht="7.5" customHeight="1" thickTop="1" thickBot="1" x14ac:dyDescent="0.4">
      <c r="A9"/>
      <c r="B9"/>
      <c r="C9"/>
      <c r="D9"/>
      <c r="E9"/>
      <c r="F9"/>
      <c r="G9"/>
    </row>
    <row r="10" spans="1:7" ht="18.75" thickTop="1" x14ac:dyDescent="0.35">
      <c r="A10"/>
      <c r="B10" s="416"/>
      <c r="C10" s="417"/>
      <c r="D10" s="182"/>
      <c r="E10" s="182"/>
      <c r="F10" s="182"/>
      <c r="G10" s="185"/>
    </row>
    <row r="11" spans="1:7" x14ac:dyDescent="0.35">
      <c r="A11"/>
      <c r="B11" s="686" t="s">
        <v>3</v>
      </c>
      <c r="C11" s="687"/>
      <c r="D11" s="32"/>
      <c r="E11" s="32"/>
      <c r="F11" s="418"/>
      <c r="G11" s="419"/>
    </row>
    <row r="12" spans="1:7" x14ac:dyDescent="0.35">
      <c r="A12"/>
      <c r="B12" s="420"/>
      <c r="C12" s="421"/>
      <c r="D12" s="32"/>
      <c r="E12" s="32"/>
      <c r="F12" s="418"/>
      <c r="G12" s="419"/>
    </row>
    <row r="13" spans="1:7" x14ac:dyDescent="0.35">
      <c r="A13"/>
      <c r="B13" s="420" t="s">
        <v>73</v>
      </c>
      <c r="C13" s="421"/>
      <c r="D13" s="32"/>
      <c r="E13" s="32"/>
      <c r="F13" s="418"/>
      <c r="G13" s="419"/>
    </row>
    <row r="14" spans="1:7" x14ac:dyDescent="0.35">
      <c r="A14"/>
      <c r="B14" s="422"/>
      <c r="C14" s="407"/>
      <c r="D14" s="32"/>
      <c r="E14" s="32"/>
      <c r="F14" s="418"/>
      <c r="G14" s="419"/>
    </row>
    <row r="15" spans="1:7" x14ac:dyDescent="0.35">
      <c r="A15"/>
      <c r="B15" s="423" t="s">
        <v>74</v>
      </c>
      <c r="C15" s="424"/>
      <c r="D15" s="425"/>
      <c r="E15" s="425"/>
      <c r="F15" s="426">
        <f>SUM(F16:F68)</f>
        <v>2662971.59</v>
      </c>
      <c r="G15" s="427">
        <f>SUM(G16:G68)</f>
        <v>2866178.4699999997</v>
      </c>
    </row>
    <row r="16" spans="1:7" x14ac:dyDescent="0.35">
      <c r="A16"/>
      <c r="B16" s="428"/>
      <c r="C16" s="429" t="s">
        <v>75</v>
      </c>
      <c r="D16" s="430"/>
      <c r="E16" s="430"/>
      <c r="F16" s="431"/>
      <c r="G16" s="432"/>
    </row>
    <row r="17" spans="1:7" x14ac:dyDescent="0.35">
      <c r="A17"/>
      <c r="B17" s="428"/>
      <c r="C17" s="429" t="s">
        <v>956</v>
      </c>
      <c r="D17" s="430" t="s">
        <v>957</v>
      </c>
      <c r="E17" s="430" t="s">
        <v>958</v>
      </c>
      <c r="F17" s="431">
        <v>0</v>
      </c>
      <c r="G17" s="432">
        <v>0</v>
      </c>
    </row>
    <row r="18" spans="1:7" x14ac:dyDescent="0.35">
      <c r="A18"/>
      <c r="B18" s="428"/>
      <c r="C18" s="429" t="s">
        <v>959</v>
      </c>
      <c r="D18" s="430" t="s">
        <v>957</v>
      </c>
      <c r="E18" s="430" t="s">
        <v>960</v>
      </c>
      <c r="F18" s="431">
        <v>0</v>
      </c>
      <c r="G18" s="432">
        <v>0</v>
      </c>
    </row>
    <row r="19" spans="1:7" x14ac:dyDescent="0.35">
      <c r="A19"/>
      <c r="B19" s="428"/>
      <c r="C19" s="429" t="s">
        <v>961</v>
      </c>
      <c r="D19" s="430" t="s">
        <v>957</v>
      </c>
      <c r="E19" s="430" t="s">
        <v>962</v>
      </c>
      <c r="F19" s="431">
        <v>0</v>
      </c>
      <c r="G19" s="432">
        <v>0</v>
      </c>
    </row>
    <row r="20" spans="1:7" x14ac:dyDescent="0.35">
      <c r="A20"/>
      <c r="B20" s="428"/>
      <c r="C20" s="429" t="s">
        <v>963</v>
      </c>
      <c r="D20" s="430" t="s">
        <v>957</v>
      </c>
      <c r="E20" s="430" t="s">
        <v>964</v>
      </c>
      <c r="F20" s="431">
        <v>0</v>
      </c>
      <c r="G20" s="432">
        <v>0</v>
      </c>
    </row>
    <row r="21" spans="1:7" x14ac:dyDescent="0.35">
      <c r="A21"/>
      <c r="B21" s="428"/>
      <c r="C21" s="429" t="s">
        <v>965</v>
      </c>
      <c r="D21" s="430" t="s">
        <v>957</v>
      </c>
      <c r="E21" s="430" t="s">
        <v>966</v>
      </c>
      <c r="F21" s="431">
        <v>0</v>
      </c>
      <c r="G21" s="432">
        <v>0</v>
      </c>
    </row>
    <row r="22" spans="1:7" x14ac:dyDescent="0.35">
      <c r="A22"/>
      <c r="B22" s="428"/>
      <c r="C22" s="429" t="s">
        <v>967</v>
      </c>
      <c r="D22" s="430" t="s">
        <v>957</v>
      </c>
      <c r="E22" s="430" t="s">
        <v>968</v>
      </c>
      <c r="F22" s="431">
        <v>0</v>
      </c>
      <c r="G22" s="432">
        <v>0</v>
      </c>
    </row>
    <row r="23" spans="1:7" x14ac:dyDescent="0.35">
      <c r="A23"/>
      <c r="B23" s="428"/>
      <c r="C23" s="429" t="s">
        <v>969</v>
      </c>
      <c r="D23" s="430" t="s">
        <v>957</v>
      </c>
      <c r="E23" s="430" t="s">
        <v>970</v>
      </c>
      <c r="F23" s="431">
        <v>0</v>
      </c>
      <c r="G23" s="432">
        <v>0</v>
      </c>
    </row>
    <row r="24" spans="1:7" x14ac:dyDescent="0.35">
      <c r="A24"/>
      <c r="B24" s="428"/>
      <c r="C24" s="429" t="s">
        <v>971</v>
      </c>
      <c r="D24" s="430" t="s">
        <v>957</v>
      </c>
      <c r="E24" s="430" t="s">
        <v>972</v>
      </c>
      <c r="F24" s="431">
        <v>0</v>
      </c>
      <c r="G24" s="432">
        <v>0</v>
      </c>
    </row>
    <row r="25" spans="1:7" x14ac:dyDescent="0.35">
      <c r="A25"/>
      <c r="B25" s="428"/>
      <c r="C25" s="429" t="s">
        <v>973</v>
      </c>
      <c r="D25" s="430" t="s">
        <v>957</v>
      </c>
      <c r="E25" s="430" t="s">
        <v>974</v>
      </c>
      <c r="F25" s="431">
        <v>0</v>
      </c>
      <c r="G25" s="432">
        <v>0</v>
      </c>
    </row>
    <row r="26" spans="1:7" x14ac:dyDescent="0.35">
      <c r="A26"/>
      <c r="B26" s="428"/>
      <c r="C26" s="429" t="s">
        <v>975</v>
      </c>
      <c r="D26" s="430" t="s">
        <v>957</v>
      </c>
      <c r="E26" s="430" t="s">
        <v>976</v>
      </c>
      <c r="F26" s="431">
        <v>0</v>
      </c>
      <c r="G26" s="432">
        <v>0</v>
      </c>
    </row>
    <row r="27" spans="1:7" x14ac:dyDescent="0.35">
      <c r="A27"/>
      <c r="B27" s="428"/>
      <c r="C27" s="429" t="s">
        <v>977</v>
      </c>
      <c r="D27" s="430" t="s">
        <v>957</v>
      </c>
      <c r="E27" s="430" t="s">
        <v>978</v>
      </c>
      <c r="F27" s="431">
        <v>0</v>
      </c>
      <c r="G27" s="432">
        <v>0</v>
      </c>
    </row>
    <row r="28" spans="1:7" x14ac:dyDescent="0.35">
      <c r="A28"/>
      <c r="B28" s="428"/>
      <c r="C28" s="429" t="s">
        <v>979</v>
      </c>
      <c r="D28" s="430" t="s">
        <v>957</v>
      </c>
      <c r="E28" s="430" t="s">
        <v>980</v>
      </c>
      <c r="F28" s="431">
        <v>0</v>
      </c>
      <c r="G28" s="432">
        <v>0</v>
      </c>
    </row>
    <row r="29" spans="1:7" x14ac:dyDescent="0.35">
      <c r="A29"/>
      <c r="B29" s="428"/>
      <c r="C29" s="429" t="s">
        <v>981</v>
      </c>
      <c r="D29" s="430" t="s">
        <v>957</v>
      </c>
      <c r="E29" s="430" t="s">
        <v>982</v>
      </c>
      <c r="F29" s="431">
        <v>0</v>
      </c>
      <c r="G29" s="432">
        <v>0</v>
      </c>
    </row>
    <row r="30" spans="1:7" x14ac:dyDescent="0.35">
      <c r="A30"/>
      <c r="B30" s="428"/>
      <c r="C30" s="429" t="s">
        <v>983</v>
      </c>
      <c r="D30" s="430" t="s">
        <v>957</v>
      </c>
      <c r="E30" s="430" t="s">
        <v>984</v>
      </c>
      <c r="F30" s="431">
        <v>0</v>
      </c>
      <c r="G30" s="432">
        <v>0</v>
      </c>
    </row>
    <row r="31" spans="1:7" x14ac:dyDescent="0.35">
      <c r="A31"/>
      <c r="B31" s="428"/>
      <c r="C31" s="429" t="s">
        <v>985</v>
      </c>
      <c r="D31" s="430" t="s">
        <v>957</v>
      </c>
      <c r="E31" s="430" t="s">
        <v>986</v>
      </c>
      <c r="F31" s="431">
        <v>0</v>
      </c>
      <c r="G31" s="432">
        <v>0</v>
      </c>
    </row>
    <row r="32" spans="1:7" x14ac:dyDescent="0.35">
      <c r="A32"/>
      <c r="B32" s="428"/>
      <c r="C32" s="429" t="s">
        <v>987</v>
      </c>
      <c r="D32" s="430" t="s">
        <v>957</v>
      </c>
      <c r="E32" s="430" t="s">
        <v>988</v>
      </c>
      <c r="F32" s="431">
        <v>0</v>
      </c>
      <c r="G32" s="432">
        <v>0</v>
      </c>
    </row>
    <row r="33" spans="1:7" x14ac:dyDescent="0.35">
      <c r="A33"/>
      <c r="B33" s="428"/>
      <c r="C33" s="429" t="s">
        <v>989</v>
      </c>
      <c r="D33" s="430" t="s">
        <v>957</v>
      </c>
      <c r="E33" s="430" t="s">
        <v>990</v>
      </c>
      <c r="F33" s="431">
        <v>0</v>
      </c>
      <c r="G33" s="432">
        <v>0</v>
      </c>
    </row>
    <row r="34" spans="1:7" x14ac:dyDescent="0.35">
      <c r="A34"/>
      <c r="B34" s="428"/>
      <c r="C34" s="429" t="s">
        <v>991</v>
      </c>
      <c r="D34" s="430" t="s">
        <v>957</v>
      </c>
      <c r="E34" s="430" t="s">
        <v>992</v>
      </c>
      <c r="F34" s="431">
        <v>0</v>
      </c>
      <c r="G34" s="432">
        <v>0</v>
      </c>
    </row>
    <row r="35" spans="1:7" x14ac:dyDescent="0.35">
      <c r="A35"/>
      <c r="B35" s="428"/>
      <c r="C35" s="429" t="s">
        <v>993</v>
      </c>
      <c r="D35" s="430" t="s">
        <v>957</v>
      </c>
      <c r="E35" s="430" t="s">
        <v>994</v>
      </c>
      <c r="F35" s="431">
        <v>0</v>
      </c>
      <c r="G35" s="432">
        <v>0</v>
      </c>
    </row>
    <row r="36" spans="1:7" x14ac:dyDescent="0.35">
      <c r="A36"/>
      <c r="B36" s="428"/>
      <c r="C36" s="429" t="s">
        <v>995</v>
      </c>
      <c r="D36" s="430" t="s">
        <v>957</v>
      </c>
      <c r="E36" s="430" t="s">
        <v>996</v>
      </c>
      <c r="F36" s="431">
        <v>0</v>
      </c>
      <c r="G36" s="432">
        <v>0</v>
      </c>
    </row>
    <row r="37" spans="1:7" x14ac:dyDescent="0.35">
      <c r="A37"/>
      <c r="B37" s="428"/>
      <c r="C37" s="429" t="s">
        <v>997</v>
      </c>
      <c r="D37" s="430" t="s">
        <v>957</v>
      </c>
      <c r="E37" s="430" t="s">
        <v>998</v>
      </c>
      <c r="F37" s="431">
        <v>0</v>
      </c>
      <c r="G37" s="432">
        <v>0</v>
      </c>
    </row>
    <row r="38" spans="1:7" x14ac:dyDescent="0.35">
      <c r="A38"/>
      <c r="B38" s="428"/>
      <c r="C38" s="429" t="s">
        <v>999</v>
      </c>
      <c r="D38" s="430" t="s">
        <v>957</v>
      </c>
      <c r="E38" s="430" t="s">
        <v>1000</v>
      </c>
      <c r="F38" s="431">
        <v>0</v>
      </c>
      <c r="G38" s="432">
        <v>0</v>
      </c>
    </row>
    <row r="39" spans="1:7" x14ac:dyDescent="0.35">
      <c r="A39"/>
      <c r="B39" s="428"/>
      <c r="C39" s="429" t="s">
        <v>1001</v>
      </c>
      <c r="D39" s="430" t="s">
        <v>957</v>
      </c>
      <c r="E39" s="430" t="s">
        <v>1002</v>
      </c>
      <c r="F39" s="431">
        <v>0</v>
      </c>
      <c r="G39" s="432">
        <v>0</v>
      </c>
    </row>
    <row r="40" spans="1:7" x14ac:dyDescent="0.35">
      <c r="A40"/>
      <c r="B40" s="428"/>
      <c r="C40" s="429" t="s">
        <v>1003</v>
      </c>
      <c r="D40" s="430" t="s">
        <v>957</v>
      </c>
      <c r="E40" s="430" t="s">
        <v>1004</v>
      </c>
      <c r="F40" s="431">
        <v>0</v>
      </c>
      <c r="G40" s="432">
        <v>0</v>
      </c>
    </row>
    <row r="41" spans="1:7" x14ac:dyDescent="0.35">
      <c r="A41"/>
      <c r="B41" s="428"/>
      <c r="C41" s="429" t="s">
        <v>1005</v>
      </c>
      <c r="D41" s="430" t="s">
        <v>957</v>
      </c>
      <c r="E41" s="430" t="s">
        <v>1006</v>
      </c>
      <c r="F41" s="431">
        <v>0</v>
      </c>
      <c r="G41" s="432">
        <v>0</v>
      </c>
    </row>
    <row r="42" spans="1:7" x14ac:dyDescent="0.35">
      <c r="A42"/>
      <c r="B42" s="428"/>
      <c r="C42" s="429" t="s">
        <v>1007</v>
      </c>
      <c r="D42" s="430" t="s">
        <v>957</v>
      </c>
      <c r="E42" s="430" t="s">
        <v>1008</v>
      </c>
      <c r="F42" s="431">
        <v>-0.2</v>
      </c>
      <c r="G42" s="432">
        <v>-0.2</v>
      </c>
    </row>
    <row r="43" spans="1:7" x14ac:dyDescent="0.35">
      <c r="A43"/>
      <c r="B43" s="428"/>
      <c r="C43" s="429" t="s">
        <v>1009</v>
      </c>
      <c r="D43" s="430" t="s">
        <v>957</v>
      </c>
      <c r="E43" s="430" t="s">
        <v>1010</v>
      </c>
      <c r="F43" s="431">
        <v>0</v>
      </c>
      <c r="G43" s="432">
        <v>0</v>
      </c>
    </row>
    <row r="44" spans="1:7" x14ac:dyDescent="0.35">
      <c r="A44"/>
      <c r="B44" s="428"/>
      <c r="C44" s="429" t="s">
        <v>1011</v>
      </c>
      <c r="D44" s="430" t="s">
        <v>957</v>
      </c>
      <c r="E44" s="430" t="s">
        <v>1012</v>
      </c>
      <c r="F44" s="431">
        <v>0</v>
      </c>
      <c r="G44" s="432">
        <v>0</v>
      </c>
    </row>
    <row r="45" spans="1:7" x14ac:dyDescent="0.35">
      <c r="A45"/>
      <c r="B45" s="428"/>
      <c r="C45" s="429" t="s">
        <v>1013</v>
      </c>
      <c r="D45" s="430" t="s">
        <v>957</v>
      </c>
      <c r="E45" s="430" t="s">
        <v>1014</v>
      </c>
      <c r="F45" s="431">
        <v>0</v>
      </c>
      <c r="G45" s="432">
        <v>0</v>
      </c>
    </row>
    <row r="46" spans="1:7" x14ac:dyDescent="0.35">
      <c r="A46"/>
      <c r="B46" s="428"/>
      <c r="C46" s="429" t="s">
        <v>1015</v>
      </c>
      <c r="D46" s="430" t="s">
        <v>957</v>
      </c>
      <c r="E46" s="430" t="s">
        <v>1016</v>
      </c>
      <c r="F46" s="431">
        <v>0.34</v>
      </c>
      <c r="G46" s="432">
        <v>0.34</v>
      </c>
    </row>
    <row r="47" spans="1:7" x14ac:dyDescent="0.35">
      <c r="A47"/>
      <c r="B47" s="428"/>
      <c r="C47" s="429" t="s">
        <v>1017</v>
      </c>
      <c r="D47" s="430" t="s">
        <v>957</v>
      </c>
      <c r="E47" s="430" t="s">
        <v>1018</v>
      </c>
      <c r="F47" s="431">
        <v>-17739.150000000001</v>
      </c>
      <c r="G47" s="432">
        <v>-8434.1200000000008</v>
      </c>
    </row>
    <row r="48" spans="1:7" x14ac:dyDescent="0.35">
      <c r="A48"/>
      <c r="B48" s="428"/>
      <c r="C48" s="429" t="s">
        <v>1019</v>
      </c>
      <c r="D48" s="430" t="s">
        <v>957</v>
      </c>
      <c r="E48" s="430" t="s">
        <v>1020</v>
      </c>
      <c r="F48" s="431">
        <v>-15096.25</v>
      </c>
      <c r="G48" s="432">
        <v>-35136.19</v>
      </c>
    </row>
    <row r="49" spans="1:7" x14ac:dyDescent="0.35">
      <c r="A49"/>
      <c r="B49" s="428"/>
      <c r="C49" s="429" t="s">
        <v>1021</v>
      </c>
      <c r="D49" s="430" t="s">
        <v>957</v>
      </c>
      <c r="E49" s="430" t="s">
        <v>1022</v>
      </c>
      <c r="F49" s="431">
        <v>1766.81</v>
      </c>
      <c r="G49" s="432">
        <v>2385.27</v>
      </c>
    </row>
    <row r="50" spans="1:7" x14ac:dyDescent="0.35">
      <c r="A50"/>
      <c r="B50" s="428"/>
      <c r="C50" s="429" t="s">
        <v>1023</v>
      </c>
      <c r="D50" s="430" t="s">
        <v>957</v>
      </c>
      <c r="E50" s="430" t="s">
        <v>1024</v>
      </c>
      <c r="F50" s="431">
        <v>-5580.67</v>
      </c>
      <c r="G50" s="432">
        <v>-9933.86</v>
      </c>
    </row>
    <row r="51" spans="1:7" x14ac:dyDescent="0.35">
      <c r="A51"/>
      <c r="B51" s="428"/>
      <c r="C51" s="429" t="s">
        <v>1025</v>
      </c>
      <c r="D51" s="430" t="s">
        <v>957</v>
      </c>
      <c r="E51" s="430" t="s">
        <v>1026</v>
      </c>
      <c r="F51" s="431">
        <v>-8940.89</v>
      </c>
      <c r="G51" s="432">
        <v>-16159.68</v>
      </c>
    </row>
    <row r="52" spans="1:7" x14ac:dyDescent="0.35">
      <c r="A52"/>
      <c r="B52" s="428"/>
      <c r="C52" s="429" t="s">
        <v>1027</v>
      </c>
      <c r="D52" s="430" t="s">
        <v>957</v>
      </c>
      <c r="E52" s="430" t="s">
        <v>1028</v>
      </c>
      <c r="F52" s="431">
        <v>2692090.29</v>
      </c>
      <c r="G52" s="432">
        <v>2907385.6</v>
      </c>
    </row>
    <row r="53" spans="1:7" x14ac:dyDescent="0.35">
      <c r="A53"/>
      <c r="B53" s="428"/>
      <c r="C53" s="429" t="s">
        <v>1029</v>
      </c>
      <c r="D53" s="430" t="s">
        <v>957</v>
      </c>
      <c r="E53" s="430" t="s">
        <v>1030</v>
      </c>
      <c r="F53" s="431">
        <v>15991.79</v>
      </c>
      <c r="G53" s="432">
        <v>15991.79</v>
      </c>
    </row>
    <row r="54" spans="1:7" x14ac:dyDescent="0.35">
      <c r="A54"/>
      <c r="B54" s="428"/>
      <c r="C54" s="429" t="s">
        <v>1031</v>
      </c>
      <c r="D54" s="430" t="s">
        <v>957</v>
      </c>
      <c r="E54" s="430" t="s">
        <v>1032</v>
      </c>
      <c r="F54" s="431">
        <v>0</v>
      </c>
      <c r="G54" s="432">
        <v>0</v>
      </c>
    </row>
    <row r="55" spans="1:7" x14ac:dyDescent="0.35">
      <c r="A55"/>
      <c r="B55" s="428"/>
      <c r="C55" s="429" t="s">
        <v>1033</v>
      </c>
      <c r="D55" s="430" t="s">
        <v>957</v>
      </c>
      <c r="E55" s="430" t="s">
        <v>1034</v>
      </c>
      <c r="F55" s="431">
        <v>229.76</v>
      </c>
      <c r="G55" s="432">
        <v>229.76</v>
      </c>
    </row>
    <row r="56" spans="1:7" x14ac:dyDescent="0.35">
      <c r="A56"/>
      <c r="B56" s="428"/>
      <c r="C56" s="429" t="s">
        <v>1035</v>
      </c>
      <c r="D56" s="430" t="s">
        <v>957</v>
      </c>
      <c r="E56" s="430" t="s">
        <v>1036</v>
      </c>
      <c r="F56" s="431">
        <v>229.76</v>
      </c>
      <c r="G56" s="432">
        <v>229.76</v>
      </c>
    </row>
    <row r="57" spans="1:7" x14ac:dyDescent="0.35">
      <c r="A57"/>
      <c r="B57" s="428"/>
      <c r="C57" s="429" t="s">
        <v>1037</v>
      </c>
      <c r="D57" s="430" t="s">
        <v>957</v>
      </c>
      <c r="E57" s="430" t="s">
        <v>1038</v>
      </c>
      <c r="F57" s="431">
        <v>20</v>
      </c>
      <c r="G57" s="432">
        <v>20</v>
      </c>
    </row>
    <row r="58" spans="1:7" x14ac:dyDescent="0.35">
      <c r="A58"/>
      <c r="B58" s="428"/>
      <c r="C58" s="429" t="s">
        <v>1039</v>
      </c>
      <c r="D58" s="430" t="s">
        <v>957</v>
      </c>
      <c r="E58" s="430" t="s">
        <v>1040</v>
      </c>
      <c r="F58" s="431">
        <v>0</v>
      </c>
      <c r="G58" s="432">
        <v>9600</v>
      </c>
    </row>
    <row r="59" spans="1:7" x14ac:dyDescent="0.35">
      <c r="A59"/>
      <c r="B59" s="428"/>
      <c r="C59" s="429" t="s">
        <v>1041</v>
      </c>
      <c r="D59" s="430" t="s">
        <v>957</v>
      </c>
      <c r="E59" s="430" t="s">
        <v>1042</v>
      </c>
      <c r="F59" s="431">
        <v>0</v>
      </c>
      <c r="G59" s="432">
        <v>0</v>
      </c>
    </row>
    <row r="60" spans="1:7" x14ac:dyDescent="0.35">
      <c r="A60"/>
      <c r="B60" s="428"/>
      <c r="C60" s="429" t="s">
        <v>1043</v>
      </c>
      <c r="D60" s="430" t="s">
        <v>957</v>
      </c>
      <c r="E60" s="430" t="s">
        <v>1044</v>
      </c>
      <c r="F60" s="431">
        <v>0</v>
      </c>
      <c r="G60" s="432">
        <v>0</v>
      </c>
    </row>
    <row r="61" spans="1:7" x14ac:dyDescent="0.35">
      <c r="A61"/>
      <c r="B61" s="428"/>
      <c r="C61" s="429" t="s">
        <v>1045</v>
      </c>
      <c r="D61" s="430" t="s">
        <v>957</v>
      </c>
      <c r="E61" s="430" t="s">
        <v>1046</v>
      </c>
      <c r="F61" s="431">
        <v>0</v>
      </c>
      <c r="G61" s="432">
        <v>0</v>
      </c>
    </row>
    <row r="62" spans="1:7" x14ac:dyDescent="0.35">
      <c r="A62"/>
      <c r="B62" s="428"/>
      <c r="C62" s="429" t="s">
        <v>1047</v>
      </c>
      <c r="D62" s="430" t="s">
        <v>957</v>
      </c>
      <c r="E62" s="430" t="s">
        <v>1048</v>
      </c>
      <c r="F62" s="431">
        <v>0</v>
      </c>
      <c r="G62" s="432">
        <v>0</v>
      </c>
    </row>
    <row r="63" spans="1:7" x14ac:dyDescent="0.35">
      <c r="A63"/>
      <c r="B63" s="428"/>
      <c r="C63" s="429" t="s">
        <v>1049</v>
      </c>
      <c r="D63" s="430" t="s">
        <v>957</v>
      </c>
      <c r="E63" s="430" t="s">
        <v>1050</v>
      </c>
      <c r="F63" s="431">
        <v>0</v>
      </c>
      <c r="G63" s="432">
        <v>0</v>
      </c>
    </row>
    <row r="64" spans="1:7" x14ac:dyDescent="0.35">
      <c r="A64"/>
      <c r="B64" s="428"/>
      <c r="C64" s="429" t="s">
        <v>1051</v>
      </c>
      <c r="D64" s="430" t="s">
        <v>957</v>
      </c>
      <c r="E64" s="430" t="s">
        <v>1052</v>
      </c>
      <c r="F64" s="431">
        <v>0</v>
      </c>
      <c r="G64" s="432">
        <v>0</v>
      </c>
    </row>
    <row r="65" spans="1:7" x14ac:dyDescent="0.35">
      <c r="A65"/>
      <c r="B65" s="428"/>
      <c r="C65" s="429" t="s">
        <v>1053</v>
      </c>
      <c r="D65" s="430" t="s">
        <v>957</v>
      </c>
      <c r="E65" s="430" t="s">
        <v>1054</v>
      </c>
      <c r="F65" s="431">
        <v>0</v>
      </c>
      <c r="G65" s="432">
        <v>0</v>
      </c>
    </row>
    <row r="66" spans="1:7" x14ac:dyDescent="0.35">
      <c r="A66"/>
      <c r="B66" s="428"/>
      <c r="C66" s="429"/>
      <c r="D66" s="430"/>
      <c r="E66" s="430"/>
      <c r="F66" s="431"/>
      <c r="G66" s="432"/>
    </row>
    <row r="67" spans="1:7" x14ac:dyDescent="0.35">
      <c r="A67"/>
      <c r="B67" s="428" t="s">
        <v>76</v>
      </c>
      <c r="C67" s="429" t="s">
        <v>77</v>
      </c>
      <c r="D67" s="430"/>
      <c r="E67" s="430"/>
      <c r="F67" s="431"/>
      <c r="G67" s="432"/>
    </row>
    <row r="68" spans="1:7" x14ac:dyDescent="0.35">
      <c r="A68"/>
      <c r="B68" s="428"/>
      <c r="C68" s="429" t="s">
        <v>78</v>
      </c>
      <c r="D68" s="430"/>
      <c r="E68" s="430"/>
      <c r="F68" s="431"/>
      <c r="G68" s="432"/>
    </row>
    <row r="69" spans="1:7" x14ac:dyDescent="0.35">
      <c r="A69"/>
      <c r="B69" s="428"/>
      <c r="C69" s="429"/>
      <c r="D69" s="32"/>
      <c r="E69" s="32"/>
      <c r="F69" s="418"/>
      <c r="G69" s="419"/>
    </row>
    <row r="70" spans="1:7" x14ac:dyDescent="0.35">
      <c r="A70"/>
      <c r="B70" s="423" t="s">
        <v>79</v>
      </c>
      <c r="C70" s="424"/>
      <c r="D70" s="425"/>
      <c r="E70" s="425"/>
      <c r="F70" s="426">
        <f>SUM(F72:F75)</f>
        <v>0</v>
      </c>
      <c r="G70" s="427">
        <f>SUM(G72:G75)</f>
        <v>0</v>
      </c>
    </row>
    <row r="71" spans="1:7" x14ac:dyDescent="0.35">
      <c r="A71"/>
      <c r="B71" s="428"/>
      <c r="C71" s="429"/>
      <c r="D71" s="32"/>
      <c r="E71" s="32"/>
      <c r="F71" s="418"/>
      <c r="G71" s="419"/>
    </row>
    <row r="72" spans="1:7" x14ac:dyDescent="0.35">
      <c r="A72"/>
      <c r="B72" s="428"/>
      <c r="C72" s="429" t="s">
        <v>80</v>
      </c>
      <c r="D72" s="430"/>
      <c r="E72" s="430"/>
      <c r="F72" s="431"/>
      <c r="G72" s="432"/>
    </row>
    <row r="73" spans="1:7" x14ac:dyDescent="0.35">
      <c r="A73"/>
      <c r="B73" s="428"/>
      <c r="C73" s="429" t="s">
        <v>81</v>
      </c>
      <c r="D73" s="430"/>
      <c r="E73" s="430"/>
      <c r="F73" s="431"/>
      <c r="G73" s="432"/>
    </row>
    <row r="74" spans="1:7" x14ac:dyDescent="0.35">
      <c r="A74"/>
      <c r="B74" s="428"/>
      <c r="C74" s="429" t="s">
        <v>77</v>
      </c>
      <c r="D74" s="430"/>
      <c r="E74" s="430"/>
      <c r="F74" s="431"/>
      <c r="G74" s="432"/>
    </row>
    <row r="75" spans="1:7" x14ac:dyDescent="0.35">
      <c r="A75"/>
      <c r="B75" s="428"/>
      <c r="C75" s="429" t="s">
        <v>78</v>
      </c>
      <c r="D75" s="430"/>
      <c r="E75" s="430"/>
      <c r="F75" s="431"/>
      <c r="G75" s="432"/>
    </row>
    <row r="76" spans="1:7" x14ac:dyDescent="0.35">
      <c r="A76"/>
      <c r="B76" s="428"/>
      <c r="C76" s="429"/>
      <c r="D76" s="32"/>
      <c r="E76" s="32"/>
      <c r="F76" s="418"/>
      <c r="G76" s="419"/>
    </row>
    <row r="77" spans="1:7" x14ac:dyDescent="0.35">
      <c r="A77"/>
      <c r="B77" s="420"/>
      <c r="C77" s="424" t="s">
        <v>1055</v>
      </c>
      <c r="D77" s="32"/>
      <c r="E77" s="32"/>
      <c r="F77" s="426">
        <f>F15+F70</f>
        <v>2662971.59</v>
      </c>
      <c r="G77" s="427">
        <f>G15+G70</f>
        <v>2866178.4699999997</v>
      </c>
    </row>
    <row r="78" spans="1:7" x14ac:dyDescent="0.35">
      <c r="A78"/>
      <c r="B78" s="420"/>
      <c r="C78" s="421"/>
      <c r="D78" s="32"/>
      <c r="E78" s="32"/>
      <c r="F78" s="418"/>
      <c r="G78" s="419"/>
    </row>
    <row r="79" spans="1:7" x14ac:dyDescent="0.35">
      <c r="A79"/>
      <c r="B79" s="428"/>
      <c r="C79" s="429"/>
      <c r="D79" s="32"/>
      <c r="E79" s="32"/>
      <c r="F79" s="418"/>
      <c r="G79" s="419"/>
    </row>
    <row r="80" spans="1:7" x14ac:dyDescent="0.35">
      <c r="A80"/>
      <c r="B80" s="433" t="s">
        <v>82</v>
      </c>
      <c r="C80" s="434"/>
      <c r="D80" s="32"/>
      <c r="E80" s="32"/>
      <c r="F80" s="418"/>
      <c r="G80" s="419"/>
    </row>
    <row r="81" spans="1:7" x14ac:dyDescent="0.35">
      <c r="A81"/>
      <c r="B81" s="420"/>
      <c r="C81" s="421"/>
      <c r="D81" s="32"/>
      <c r="E81" s="32"/>
      <c r="F81" s="418"/>
      <c r="G81" s="419"/>
    </row>
    <row r="82" spans="1:7" x14ac:dyDescent="0.35">
      <c r="A82"/>
      <c r="B82" s="682" t="s">
        <v>74</v>
      </c>
      <c r="C82" s="683"/>
      <c r="D82" s="425"/>
      <c r="E82" s="425"/>
      <c r="F82" s="426">
        <f>SUM(F83:F88)</f>
        <v>0</v>
      </c>
      <c r="G82" s="427">
        <f>SUM(G83:G88)</f>
        <v>0</v>
      </c>
    </row>
    <row r="83" spans="1:7" x14ac:dyDescent="0.35">
      <c r="A83"/>
      <c r="B83" s="428"/>
      <c r="C83" s="429" t="s">
        <v>75</v>
      </c>
      <c r="D83" s="430"/>
      <c r="E83" s="430"/>
      <c r="F83" s="431"/>
      <c r="G83" s="432"/>
    </row>
    <row r="84" spans="1:7" x14ac:dyDescent="0.35">
      <c r="A84"/>
      <c r="B84" s="428"/>
      <c r="C84" s="429"/>
      <c r="D84" s="430"/>
      <c r="E84" s="430"/>
      <c r="F84" s="431"/>
      <c r="G84" s="432"/>
    </row>
    <row r="85" spans="1:7" x14ac:dyDescent="0.35">
      <c r="A85"/>
      <c r="B85" s="428"/>
      <c r="C85" s="429"/>
      <c r="D85" s="430"/>
      <c r="E85" s="430"/>
      <c r="F85" s="431"/>
      <c r="G85" s="432"/>
    </row>
    <row r="86" spans="1:7" x14ac:dyDescent="0.35">
      <c r="A86"/>
      <c r="B86" s="428"/>
      <c r="C86" s="429"/>
      <c r="D86" s="430"/>
      <c r="E86" s="430"/>
      <c r="F86" s="431"/>
      <c r="G86" s="432"/>
    </row>
    <row r="87" spans="1:7" x14ac:dyDescent="0.35">
      <c r="A87"/>
      <c r="B87" s="435"/>
      <c r="C87" s="429" t="s">
        <v>77</v>
      </c>
      <c r="D87" s="430"/>
      <c r="E87" s="430"/>
      <c r="F87" s="431"/>
      <c r="G87" s="432"/>
    </row>
    <row r="88" spans="1:7" x14ac:dyDescent="0.35">
      <c r="A88"/>
      <c r="B88" s="428"/>
      <c r="C88" s="429" t="s">
        <v>78</v>
      </c>
      <c r="D88" s="430"/>
      <c r="E88" s="430"/>
      <c r="F88" s="431"/>
      <c r="G88" s="432"/>
    </row>
    <row r="89" spans="1:7" x14ac:dyDescent="0.35">
      <c r="A89"/>
      <c r="B89" s="428"/>
      <c r="C89" s="429"/>
      <c r="D89" s="32"/>
      <c r="E89" s="32"/>
      <c r="F89" s="418"/>
      <c r="G89" s="419"/>
    </row>
    <row r="90" spans="1:7" x14ac:dyDescent="0.35">
      <c r="A90"/>
      <c r="B90" s="682" t="s">
        <v>79</v>
      </c>
      <c r="C90" s="683"/>
      <c r="D90" s="425"/>
      <c r="E90" s="425"/>
      <c r="F90" s="426">
        <f>SUM(F91:F94)</f>
        <v>0</v>
      </c>
      <c r="G90" s="427">
        <f>SUM(G91:G94)</f>
        <v>0</v>
      </c>
    </row>
    <row r="91" spans="1:7" x14ac:dyDescent="0.35">
      <c r="A91"/>
      <c r="B91" s="428"/>
      <c r="C91" s="429" t="s">
        <v>80</v>
      </c>
      <c r="D91" s="430"/>
      <c r="E91" s="430"/>
      <c r="F91" s="431"/>
      <c r="G91" s="432"/>
    </row>
    <row r="92" spans="1:7" x14ac:dyDescent="0.35">
      <c r="A92"/>
      <c r="B92" s="428"/>
      <c r="C92" s="429" t="s">
        <v>81</v>
      </c>
      <c r="D92" s="430"/>
      <c r="E92" s="430"/>
      <c r="F92" s="431"/>
      <c r="G92" s="432"/>
    </row>
    <row r="93" spans="1:7" x14ac:dyDescent="0.35">
      <c r="A93"/>
      <c r="B93" s="428"/>
      <c r="C93" s="429" t="s">
        <v>77</v>
      </c>
      <c r="D93" s="430"/>
      <c r="E93" s="430"/>
      <c r="F93" s="431"/>
      <c r="G93" s="432"/>
    </row>
    <row r="94" spans="1:7" x14ac:dyDescent="0.35">
      <c r="A94"/>
      <c r="B94" s="428"/>
      <c r="C94" s="429" t="s">
        <v>78</v>
      </c>
      <c r="D94" s="430"/>
      <c r="E94" s="430"/>
      <c r="F94" s="431"/>
      <c r="G94" s="432"/>
    </row>
    <row r="95" spans="1:7" x14ac:dyDescent="0.35">
      <c r="A95"/>
      <c r="B95" s="428"/>
      <c r="C95" s="429"/>
      <c r="D95" s="32"/>
      <c r="E95" s="32"/>
      <c r="F95" s="418"/>
      <c r="G95" s="419"/>
    </row>
    <row r="96" spans="1:7" x14ac:dyDescent="0.35">
      <c r="A96"/>
      <c r="B96" s="433"/>
      <c r="C96" s="436" t="s">
        <v>83</v>
      </c>
      <c r="D96" s="32"/>
      <c r="E96" s="32"/>
      <c r="F96" s="426">
        <f>F82+F90</f>
        <v>0</v>
      </c>
      <c r="G96" s="427">
        <f>G82+G90</f>
        <v>0</v>
      </c>
    </row>
    <row r="97" spans="1:7" x14ac:dyDescent="0.35">
      <c r="A97"/>
      <c r="B97" s="420"/>
      <c r="C97" s="421"/>
      <c r="D97" s="32"/>
      <c r="E97" s="32"/>
      <c r="F97" s="418"/>
      <c r="G97" s="419"/>
    </row>
    <row r="98" spans="1:7" x14ac:dyDescent="0.35">
      <c r="A98"/>
      <c r="B98" s="420"/>
      <c r="C98" s="421"/>
      <c r="D98" s="32"/>
      <c r="E98" s="32"/>
      <c r="F98" s="418"/>
      <c r="G98" s="419"/>
    </row>
    <row r="99" spans="1:7" x14ac:dyDescent="0.35">
      <c r="A99"/>
      <c r="B99" s="423" t="s">
        <v>1056</v>
      </c>
      <c r="C99" s="437"/>
      <c r="D99" s="425"/>
      <c r="E99" s="425"/>
      <c r="F99" s="426">
        <f>SUM(F100:F105)</f>
        <v>0</v>
      </c>
      <c r="G99" s="427">
        <f>SUM(G100:G105)</f>
        <v>0</v>
      </c>
    </row>
    <row r="100" spans="1:7" x14ac:dyDescent="0.35">
      <c r="A100"/>
      <c r="B100" s="428"/>
      <c r="C100" s="438"/>
      <c r="D100" s="430"/>
      <c r="E100" s="430"/>
      <c r="F100" s="439"/>
      <c r="G100" s="440"/>
    </row>
    <row r="101" spans="1:7" x14ac:dyDescent="0.35">
      <c r="A101"/>
      <c r="B101" s="428"/>
      <c r="C101" s="438"/>
      <c r="D101" s="430"/>
      <c r="E101" s="430"/>
      <c r="F101" s="439"/>
      <c r="G101" s="440"/>
    </row>
    <row r="102" spans="1:7" x14ac:dyDescent="0.35">
      <c r="A102"/>
      <c r="B102" s="428"/>
      <c r="C102" s="438"/>
      <c r="D102" s="430"/>
      <c r="E102" s="430"/>
      <c r="F102" s="439"/>
      <c r="G102" s="440"/>
    </row>
    <row r="103" spans="1:7" x14ac:dyDescent="0.35">
      <c r="A103"/>
      <c r="B103" s="428"/>
      <c r="C103" s="438"/>
      <c r="D103" s="430"/>
      <c r="E103" s="430"/>
      <c r="F103" s="439"/>
      <c r="G103" s="440"/>
    </row>
    <row r="104" spans="1:7" x14ac:dyDescent="0.35">
      <c r="A104"/>
      <c r="B104" s="428"/>
      <c r="C104" s="438"/>
      <c r="D104" s="430"/>
      <c r="E104" s="430"/>
      <c r="F104" s="439"/>
      <c r="G104" s="440"/>
    </row>
    <row r="105" spans="1:7" x14ac:dyDescent="0.35">
      <c r="A105"/>
      <c r="B105" s="422"/>
      <c r="C105" s="441"/>
      <c r="D105" s="430"/>
      <c r="E105" s="430"/>
      <c r="F105" s="439"/>
      <c r="G105" s="440"/>
    </row>
    <row r="106" spans="1:7" x14ac:dyDescent="0.35">
      <c r="A106"/>
      <c r="B106" s="428"/>
      <c r="C106" s="429"/>
      <c r="D106" s="32"/>
      <c r="E106" s="32"/>
      <c r="F106" s="418"/>
      <c r="G106" s="419"/>
    </row>
    <row r="107" spans="1:7" x14ac:dyDescent="0.35">
      <c r="A107"/>
      <c r="B107" s="684" t="s">
        <v>1057</v>
      </c>
      <c r="C107" s="685"/>
      <c r="D107" s="425"/>
      <c r="E107" s="425"/>
      <c r="F107" s="426">
        <f>F77+F96+F99</f>
        <v>2662971.59</v>
      </c>
      <c r="G107" s="427">
        <f>G77+G96+G99</f>
        <v>2866178.4699999997</v>
      </c>
    </row>
    <row r="108" spans="1:7" ht="18.75" thickBot="1" x14ac:dyDescent="0.4">
      <c r="A108"/>
      <c r="B108" s="442"/>
      <c r="C108" s="443"/>
      <c r="D108" s="444"/>
      <c r="E108" s="444"/>
      <c r="F108" s="444"/>
      <c r="G108" s="445"/>
    </row>
    <row r="109" spans="1:7" ht="18.75" thickTop="1" x14ac:dyDescent="0.35">
      <c r="A109"/>
      <c r="B109"/>
      <c r="C109"/>
      <c r="D109"/>
      <c r="E109"/>
      <c r="F109"/>
      <c r="G109"/>
    </row>
    <row r="110" spans="1:7" x14ac:dyDescent="0.35">
      <c r="A110"/>
      <c r="B110" s="33" t="s">
        <v>53</v>
      </c>
      <c r="C110" s="33"/>
      <c r="D110" s="33"/>
      <c r="E110" s="33"/>
      <c r="F110" s="33"/>
      <c r="G110" s="33"/>
    </row>
    <row r="118" spans="3:9" x14ac:dyDescent="0.35">
      <c r="C118"/>
      <c r="D118"/>
      <c r="E118"/>
      <c r="F118"/>
      <c r="G118"/>
      <c r="H118"/>
      <c r="I118"/>
    </row>
    <row r="119" spans="3:9" x14ac:dyDescent="0.35">
      <c r="C119"/>
      <c r="D119"/>
      <c r="E119"/>
      <c r="F119"/>
      <c r="G119"/>
      <c r="H119"/>
      <c r="I119"/>
    </row>
    <row r="120" spans="3:9" x14ac:dyDescent="0.35">
      <c r="C120"/>
      <c r="D120"/>
      <c r="E120"/>
      <c r="F120"/>
      <c r="G120"/>
      <c r="H120"/>
      <c r="I120"/>
    </row>
    <row r="121" spans="3:9" x14ac:dyDescent="0.35">
      <c r="C121" s="30"/>
      <c r="D121" s="30"/>
      <c r="E121" s="30"/>
      <c r="F121" s="30"/>
      <c r="G121" s="30"/>
      <c r="H121" s="30"/>
      <c r="I121" s="165"/>
    </row>
    <row r="122" spans="3:9" x14ac:dyDescent="0.35">
      <c r="C122" s="30"/>
      <c r="D122" s="30"/>
      <c r="E122" s="30"/>
      <c r="F122" s="30"/>
      <c r="G122" s="30"/>
      <c r="H122" s="30"/>
      <c r="I122" s="165"/>
    </row>
    <row r="123" spans="3:9" x14ac:dyDescent="0.35">
      <c r="C123" s="23"/>
      <c r="D123" s="23"/>
      <c r="E123" s="23"/>
      <c r="F123" s="23"/>
      <c r="G123" s="23"/>
      <c r="H123" s="24"/>
      <c r="I123" s="23"/>
    </row>
    <row r="124" spans="3:9" x14ac:dyDescent="0.35">
      <c r="C124" s="23"/>
      <c r="D124" s="23"/>
      <c r="E124" s="23"/>
      <c r="F124" s="23"/>
      <c r="G124" s="23"/>
      <c r="H124" s="24"/>
      <c r="I124" s="23"/>
    </row>
    <row r="125" spans="3:9" x14ac:dyDescent="0.35">
      <c r="C125" s="23"/>
      <c r="D125" s="23"/>
      <c r="E125" s="23"/>
      <c r="F125" s="23"/>
      <c r="G125" s="23"/>
      <c r="H125" s="24"/>
      <c r="I125" s="23"/>
    </row>
  </sheetData>
  <sheetProtection insertRows="0"/>
  <customSheetViews>
    <customSheetView guid="{05A24B3F-0046-4A93-964B-C8E884CA78A3}" showGridLines="0" fitToPage="1">
      <selection activeCell="C45" sqref="C45"/>
      <pageMargins left="0.70866141732283472" right="0.70866141732283472" top="0.74803149606299213" bottom="0.74803149606299213" header="0.31496062992125984" footer="0.31496062992125984"/>
      <pageSetup scale="55" orientation="landscape" verticalDpi="597" r:id="rId1"/>
    </customSheetView>
    <customSheetView guid="{AB7C7113-F865-4779-9FA4-3A0AD2C9E93A}" showGridLines="0" fitToPage="1">
      <selection activeCell="C45" sqref="C45"/>
      <pageMargins left="0.70866141732283472" right="0.70866141732283472" top="0.74803149606299213" bottom="0.74803149606299213" header="0.31496062992125984" footer="0.31496062992125984"/>
      <pageSetup scale="55" orientation="landscape" verticalDpi="597" r:id="rId2"/>
    </customSheetView>
  </customSheetViews>
  <mergeCells count="11">
    <mergeCell ref="B82:C82"/>
    <mergeCell ref="B90:C90"/>
    <mergeCell ref="B107:C107"/>
    <mergeCell ref="B11:C11"/>
    <mergeCell ref="B2:G2"/>
    <mergeCell ref="F4:G4"/>
    <mergeCell ref="B7:C8"/>
    <mergeCell ref="D7:D8"/>
    <mergeCell ref="E7:E8"/>
    <mergeCell ref="F7:F8"/>
    <mergeCell ref="G7:G8"/>
  </mergeCells>
  <pageMargins left="0.70866141732283472" right="0.70866141732283472" top="0.74803149606299213" bottom="0.74803149606299213" header="0.31496062992125984" footer="0.31496062992125984"/>
  <pageSetup paperSize="345" scale="36" orientation="portrait" verticalDpi="597"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9"/>
  <sheetViews>
    <sheetView view="pageBreakPreview" zoomScale="60" zoomScaleNormal="100" workbookViewId="0">
      <selection activeCell="F15" sqref="F15"/>
    </sheetView>
  </sheetViews>
  <sheetFormatPr baseColWidth="10" defaultRowHeight="15" x14ac:dyDescent="0.25"/>
  <cols>
    <col min="1" max="1" width="1.7109375" customWidth="1"/>
    <col min="2" max="2" width="10.7109375" customWidth="1"/>
    <col min="3" max="3" width="61.140625" customWidth="1"/>
    <col min="4" max="5" width="20.7109375" customWidth="1"/>
    <col min="9" max="11" width="11.42578125" hidden="1" customWidth="1"/>
  </cols>
  <sheetData>
    <row r="1" spans="1:11" ht="7.5" customHeight="1" thickBot="1" x14ac:dyDescent="0.3">
      <c r="A1" s="358"/>
      <c r="B1" s="358"/>
      <c r="C1" s="358"/>
      <c r="D1" s="358"/>
      <c r="E1" s="358"/>
    </row>
    <row r="2" spans="1:11" ht="22.5" customHeight="1" thickTop="1" x14ac:dyDescent="0.25">
      <c r="A2" s="358"/>
      <c r="B2" s="704" t="s">
        <v>349</v>
      </c>
      <c r="C2" s="705"/>
      <c r="D2" s="705"/>
      <c r="E2" s="706"/>
    </row>
    <row r="3" spans="1:11" ht="22.5" customHeight="1" x14ac:dyDescent="0.25">
      <c r="A3" s="358"/>
      <c r="B3" s="707" t="s">
        <v>323</v>
      </c>
      <c r="C3" s="708"/>
      <c r="D3" s="708"/>
      <c r="E3" s="709"/>
    </row>
    <row r="4" spans="1:11" ht="22.5" customHeight="1" x14ac:dyDescent="0.25">
      <c r="A4" s="358"/>
      <c r="B4" s="710" t="s">
        <v>713</v>
      </c>
      <c r="C4" s="680"/>
      <c r="D4" s="680"/>
      <c r="E4" s="711"/>
    </row>
    <row r="5" spans="1:11" x14ac:dyDescent="0.25">
      <c r="A5" s="358"/>
      <c r="B5" s="712" t="s">
        <v>712</v>
      </c>
      <c r="C5" s="713"/>
      <c r="D5" s="446"/>
      <c r="E5" s="367" t="s">
        <v>923</v>
      </c>
    </row>
    <row r="6" spans="1:11" ht="6" customHeight="1" thickBot="1" x14ac:dyDescent="0.3">
      <c r="A6" s="447"/>
      <c r="B6" s="448"/>
      <c r="C6" s="449"/>
      <c r="D6" s="450"/>
      <c r="E6" s="451"/>
    </row>
    <row r="7" spans="1:11" ht="6" customHeight="1" thickTop="1" thickBot="1" x14ac:dyDescent="0.3">
      <c r="A7" s="447"/>
      <c r="B7" s="447"/>
      <c r="C7" s="714"/>
      <c r="D7" s="714"/>
      <c r="E7" s="714"/>
    </row>
    <row r="8" spans="1:11" ht="23.25" customHeight="1" thickTop="1" thickBot="1" x14ac:dyDescent="0.3">
      <c r="A8" s="447"/>
      <c r="B8" s="452" t="s">
        <v>106</v>
      </c>
      <c r="C8" s="453" t="s">
        <v>324</v>
      </c>
      <c r="D8" s="495" t="s">
        <v>325</v>
      </c>
      <c r="E8" s="454" t="s">
        <v>326</v>
      </c>
    </row>
    <row r="9" spans="1:11" ht="6" customHeight="1" thickTop="1" thickBot="1" x14ac:dyDescent="0.3"/>
    <row r="10" spans="1:11" ht="15.75" thickTop="1" x14ac:dyDescent="0.25">
      <c r="B10" s="455"/>
      <c r="C10" s="456"/>
      <c r="D10" s="457"/>
      <c r="E10" s="458"/>
    </row>
    <row r="11" spans="1:11" x14ac:dyDescent="0.25">
      <c r="B11" s="459" t="s">
        <v>715</v>
      </c>
      <c r="C11" s="460" t="s">
        <v>87</v>
      </c>
      <c r="D11" s="461"/>
      <c r="E11" s="462"/>
    </row>
    <row r="12" spans="1:11" x14ac:dyDescent="0.25">
      <c r="B12" s="463" t="s">
        <v>717</v>
      </c>
      <c r="C12" s="464" t="s">
        <v>57</v>
      </c>
      <c r="D12" s="465">
        <f>SUM(D13:D19)</f>
        <v>50301.03</v>
      </c>
      <c r="E12" s="466">
        <f>SUM(E13:E19)</f>
        <v>30247.450000000012</v>
      </c>
    </row>
    <row r="13" spans="1:11" x14ac:dyDescent="0.25">
      <c r="B13" s="467" t="s">
        <v>719</v>
      </c>
      <c r="C13" s="468" t="s">
        <v>58</v>
      </c>
      <c r="D13" s="469">
        <f>ABS(IF(I13&gt;=0,0,I13))</f>
        <v>50301.03</v>
      </c>
      <c r="E13" s="470">
        <f>ABS(IF(I13&lt;=0,0,I13))</f>
        <v>0</v>
      </c>
      <c r="I13">
        <f>J13-K13</f>
        <v>-50301.03</v>
      </c>
      <c r="J13">
        <v>24117.08</v>
      </c>
      <c r="K13">
        <v>74418.11</v>
      </c>
    </row>
    <row r="14" spans="1:11" x14ac:dyDescent="0.25">
      <c r="B14" s="467" t="s">
        <v>737</v>
      </c>
      <c r="C14" s="468" t="s">
        <v>59</v>
      </c>
      <c r="D14" s="469">
        <f t="shared" ref="D14:D19" si="0">ABS(IF(I14&gt;=0,0,I14))</f>
        <v>0</v>
      </c>
      <c r="E14" s="470">
        <f t="shared" ref="E14:E19" si="1">ABS(IF(I14&lt;=0,0,I14))</f>
        <v>30247.450000000012</v>
      </c>
      <c r="I14">
        <f t="shared" ref="I14:I19" si="2">J14-K14</f>
        <v>30247.450000000012</v>
      </c>
      <c r="J14">
        <v>202745.26</v>
      </c>
      <c r="K14">
        <v>172497.81</v>
      </c>
    </row>
    <row r="15" spans="1:11" x14ac:dyDescent="0.25">
      <c r="B15" s="471" t="s">
        <v>753</v>
      </c>
      <c r="C15" s="468" t="s">
        <v>60</v>
      </c>
      <c r="D15" s="469">
        <f t="shared" si="0"/>
        <v>0</v>
      </c>
      <c r="E15" s="470">
        <f t="shared" si="1"/>
        <v>0</v>
      </c>
      <c r="F15" s="633"/>
      <c r="I15">
        <f t="shared" si="2"/>
        <v>0</v>
      </c>
      <c r="J15">
        <v>0</v>
      </c>
      <c r="K15">
        <v>0</v>
      </c>
    </row>
    <row r="16" spans="1:11" x14ac:dyDescent="0.25">
      <c r="B16" s="467" t="s">
        <v>764</v>
      </c>
      <c r="C16" s="468" t="s">
        <v>327</v>
      </c>
      <c r="D16" s="469">
        <f t="shared" si="0"/>
        <v>0</v>
      </c>
      <c r="E16" s="470">
        <f t="shared" si="1"/>
        <v>0</v>
      </c>
      <c r="I16">
        <f t="shared" si="2"/>
        <v>0</v>
      </c>
      <c r="J16">
        <v>0</v>
      </c>
      <c r="K16">
        <v>0</v>
      </c>
    </row>
    <row r="17" spans="2:11" x14ac:dyDescent="0.25">
      <c r="B17" s="467" t="s">
        <v>776</v>
      </c>
      <c r="C17" s="468" t="s">
        <v>62</v>
      </c>
      <c r="D17" s="469">
        <f t="shared" si="0"/>
        <v>0</v>
      </c>
      <c r="E17" s="470">
        <f t="shared" si="1"/>
        <v>0</v>
      </c>
      <c r="I17">
        <f t="shared" si="2"/>
        <v>0</v>
      </c>
      <c r="J17">
        <v>0</v>
      </c>
      <c r="K17">
        <v>0</v>
      </c>
    </row>
    <row r="18" spans="2:11" x14ac:dyDescent="0.25">
      <c r="B18" s="467" t="s">
        <v>781</v>
      </c>
      <c r="C18" s="468" t="s">
        <v>63</v>
      </c>
      <c r="D18" s="469">
        <f t="shared" si="0"/>
        <v>0</v>
      </c>
      <c r="E18" s="470">
        <f t="shared" si="1"/>
        <v>0</v>
      </c>
      <c r="I18">
        <f t="shared" si="2"/>
        <v>0</v>
      </c>
      <c r="J18">
        <v>0</v>
      </c>
      <c r="K18">
        <v>0</v>
      </c>
    </row>
    <row r="19" spans="2:11" x14ac:dyDescent="0.25">
      <c r="B19" s="467" t="s">
        <v>787</v>
      </c>
      <c r="C19" s="472" t="s">
        <v>64</v>
      </c>
      <c r="D19" s="469">
        <f t="shared" si="0"/>
        <v>0</v>
      </c>
      <c r="E19" s="470">
        <f t="shared" si="1"/>
        <v>0</v>
      </c>
      <c r="I19">
        <f t="shared" si="2"/>
        <v>0</v>
      </c>
      <c r="J19">
        <v>0</v>
      </c>
      <c r="K19">
        <v>0</v>
      </c>
    </row>
    <row r="20" spans="2:11" x14ac:dyDescent="0.25">
      <c r="B20" s="473"/>
      <c r="C20" s="474"/>
      <c r="D20" s="469"/>
      <c r="E20" s="470"/>
    </row>
    <row r="21" spans="2:11" x14ac:dyDescent="0.25">
      <c r="B21" s="463" t="s">
        <v>800</v>
      </c>
      <c r="C21" s="464" t="s">
        <v>65</v>
      </c>
      <c r="D21" s="465">
        <f>SUM(D22:D30)</f>
        <v>200257.21</v>
      </c>
      <c r="E21" s="466">
        <f>SUM(E22:E30)</f>
        <v>1490071.6400000001</v>
      </c>
    </row>
    <row r="22" spans="2:11" x14ac:dyDescent="0.25">
      <c r="B22" s="467" t="s">
        <v>801</v>
      </c>
      <c r="C22" s="468" t="s">
        <v>66</v>
      </c>
      <c r="D22" s="469">
        <f t="shared" ref="D22:D26" si="3">ABS(IF(I22&gt;=0,0,I22))</f>
        <v>0</v>
      </c>
      <c r="E22" s="470">
        <f t="shared" ref="E22:E26" si="4">ABS(IF(I22&lt;=0,0,I22))</f>
        <v>0</v>
      </c>
      <c r="I22">
        <f t="shared" ref="I22:I30" si="5">J22-K22</f>
        <v>0</v>
      </c>
      <c r="J22">
        <v>0</v>
      </c>
      <c r="K22">
        <v>0</v>
      </c>
    </row>
    <row r="23" spans="2:11" x14ac:dyDescent="0.25">
      <c r="B23" s="467" t="s">
        <v>809</v>
      </c>
      <c r="C23" s="468" t="s">
        <v>67</v>
      </c>
      <c r="D23" s="469">
        <f t="shared" si="3"/>
        <v>0</v>
      </c>
      <c r="E23" s="470">
        <f t="shared" si="4"/>
        <v>0</v>
      </c>
      <c r="I23">
        <f t="shared" si="5"/>
        <v>0</v>
      </c>
      <c r="J23">
        <v>0</v>
      </c>
      <c r="K23">
        <v>0</v>
      </c>
    </row>
    <row r="24" spans="2:11" x14ac:dyDescent="0.25">
      <c r="B24" s="467" t="s">
        <v>820</v>
      </c>
      <c r="C24" s="468" t="s">
        <v>36</v>
      </c>
      <c r="D24" s="469">
        <f t="shared" si="3"/>
        <v>0</v>
      </c>
      <c r="E24" s="470">
        <f t="shared" si="4"/>
        <v>0</v>
      </c>
      <c r="I24">
        <f t="shared" si="5"/>
        <v>0</v>
      </c>
      <c r="J24">
        <v>0</v>
      </c>
      <c r="K24">
        <v>0</v>
      </c>
    </row>
    <row r="25" spans="2:11" x14ac:dyDescent="0.25">
      <c r="B25" s="467" t="s">
        <v>836</v>
      </c>
      <c r="C25" s="468" t="s">
        <v>37</v>
      </c>
      <c r="D25" s="632">
        <f t="shared" si="3"/>
        <v>0</v>
      </c>
      <c r="E25" s="626">
        <f t="shared" si="4"/>
        <v>1490071.6400000001</v>
      </c>
      <c r="I25">
        <f t="shared" si="5"/>
        <v>1490071.6400000001</v>
      </c>
      <c r="J25">
        <v>2098479.64</v>
      </c>
      <c r="K25">
        <v>608408</v>
      </c>
    </row>
    <row r="26" spans="2:11" x14ac:dyDescent="0.25">
      <c r="B26" s="467" t="s">
        <v>855</v>
      </c>
      <c r="C26" s="468" t="s">
        <v>68</v>
      </c>
      <c r="D26" s="632">
        <f t="shared" si="3"/>
        <v>0</v>
      </c>
      <c r="E26" s="626">
        <f t="shared" si="4"/>
        <v>0</v>
      </c>
      <c r="I26">
        <f t="shared" si="5"/>
        <v>0</v>
      </c>
      <c r="J26">
        <v>0</v>
      </c>
      <c r="K26">
        <v>0</v>
      </c>
    </row>
    <row r="27" spans="2:11" x14ac:dyDescent="0.25">
      <c r="B27" s="467" t="s">
        <v>866</v>
      </c>
      <c r="C27" s="468" t="s">
        <v>244</v>
      </c>
      <c r="D27" s="632">
        <f>ABS(IF(I27&lt;=0,0,I27))</f>
        <v>200257.21</v>
      </c>
      <c r="E27" s="626">
        <f>ABS(IF(I27&gt;=0,0,I27))</f>
        <v>0</v>
      </c>
      <c r="I27">
        <f t="shared" si="5"/>
        <v>200257.21</v>
      </c>
      <c r="J27">
        <v>255667.53</v>
      </c>
      <c r="K27">
        <v>55410.32</v>
      </c>
    </row>
    <row r="28" spans="2:11" x14ac:dyDescent="0.25">
      <c r="B28" s="467" t="s">
        <v>877</v>
      </c>
      <c r="C28" s="468" t="s">
        <v>70</v>
      </c>
      <c r="D28" s="632">
        <f t="shared" ref="D28" si="6">ABS(IF(I28&gt;=0,0,I28))</f>
        <v>0</v>
      </c>
      <c r="E28" s="626">
        <f t="shared" ref="E28" si="7">ABS(IF(I28&lt;=0,0,I28))</f>
        <v>0</v>
      </c>
      <c r="I28">
        <f t="shared" si="5"/>
        <v>0</v>
      </c>
      <c r="J28">
        <v>0</v>
      </c>
      <c r="K28">
        <v>0</v>
      </c>
    </row>
    <row r="29" spans="2:11" x14ac:dyDescent="0.25">
      <c r="B29" s="467" t="s">
        <v>890</v>
      </c>
      <c r="C29" s="475" t="s">
        <v>71</v>
      </c>
      <c r="D29" s="469">
        <f>ABS(IF(I29&lt;=0,0,I29))</f>
        <v>0</v>
      </c>
      <c r="E29" s="626">
        <f>ABS(IF(I29&gt;=0,0,I29))</f>
        <v>0</v>
      </c>
      <c r="I29">
        <f t="shared" si="5"/>
        <v>0</v>
      </c>
      <c r="J29">
        <v>0</v>
      </c>
      <c r="K29">
        <v>0</v>
      </c>
    </row>
    <row r="30" spans="2:11" x14ac:dyDescent="0.25">
      <c r="B30" s="467" t="s">
        <v>902</v>
      </c>
      <c r="C30" s="475" t="s">
        <v>72</v>
      </c>
      <c r="D30" s="469">
        <f t="shared" ref="D30" si="8">ABS(IF(I30&gt;=0,0,I30))</f>
        <v>0</v>
      </c>
      <c r="E30" s="626">
        <f t="shared" ref="E30" si="9">ABS(IF(I30&lt;=0,0,I30))</f>
        <v>0</v>
      </c>
      <c r="I30">
        <f t="shared" si="5"/>
        <v>0</v>
      </c>
      <c r="J30">
        <v>0</v>
      </c>
      <c r="K30">
        <v>0</v>
      </c>
    </row>
    <row r="31" spans="2:11" x14ac:dyDescent="0.25">
      <c r="B31" s="473"/>
      <c r="C31" s="475"/>
      <c r="D31" s="476"/>
      <c r="E31" s="627"/>
      <c r="J31">
        <f>((((SUM(J13:J26)-J27)+J28)-J29)+J30)</f>
        <v>2069674.45</v>
      </c>
      <c r="K31">
        <f>((((SUM(K13:K26)-K27)+K28)-K29)+K30)</f>
        <v>799913.6</v>
      </c>
    </row>
    <row r="32" spans="2:11" x14ac:dyDescent="0.25">
      <c r="B32" s="459" t="s">
        <v>716</v>
      </c>
      <c r="C32" s="460" t="s">
        <v>328</v>
      </c>
      <c r="D32" s="477"/>
      <c r="E32" s="628"/>
    </row>
    <row r="33" spans="2:11" x14ac:dyDescent="0.25">
      <c r="B33" s="463" t="s">
        <v>718</v>
      </c>
      <c r="C33" s="464" t="s">
        <v>112</v>
      </c>
      <c r="D33" s="465">
        <f>SUM(D34:D41)</f>
        <v>203206.88000000035</v>
      </c>
      <c r="E33" s="629">
        <f>SUM(E34:E41)</f>
        <v>0</v>
      </c>
    </row>
    <row r="34" spans="2:11" x14ac:dyDescent="0.25">
      <c r="B34" s="467" t="s">
        <v>720</v>
      </c>
      <c r="C34" s="468" t="s">
        <v>113</v>
      </c>
      <c r="D34" s="469">
        <f t="shared" ref="D34:D41" si="10">ABS(IF(I34&lt;=0,0,I34))</f>
        <v>203206.88000000035</v>
      </c>
      <c r="E34" s="626">
        <f t="shared" ref="E34:E41" si="11">ABS(IF(I34&gt;=0,0,I34))</f>
        <v>0</v>
      </c>
      <c r="I34">
        <f t="shared" ref="I34:I41" si="12">J34-K34</f>
        <v>203206.88000000035</v>
      </c>
      <c r="J34">
        <v>2866178.47</v>
      </c>
      <c r="K34">
        <v>2662971.59</v>
      </c>
    </row>
    <row r="35" spans="2:11" x14ac:dyDescent="0.25">
      <c r="B35" s="467" t="s">
        <v>741</v>
      </c>
      <c r="C35" s="468" t="s">
        <v>131</v>
      </c>
      <c r="D35" s="469">
        <f t="shared" si="10"/>
        <v>0</v>
      </c>
      <c r="E35" s="626">
        <f t="shared" si="11"/>
        <v>0</v>
      </c>
      <c r="I35">
        <f t="shared" si="12"/>
        <v>0</v>
      </c>
      <c r="J35">
        <v>0</v>
      </c>
      <c r="K35">
        <v>0</v>
      </c>
    </row>
    <row r="36" spans="2:11" x14ac:dyDescent="0.25">
      <c r="B36" s="467" t="s">
        <v>751</v>
      </c>
      <c r="C36" s="468" t="s">
        <v>139</v>
      </c>
      <c r="D36" s="469">
        <f t="shared" si="10"/>
        <v>0</v>
      </c>
      <c r="E36" s="626">
        <f t="shared" si="11"/>
        <v>0</v>
      </c>
      <c r="I36">
        <f t="shared" si="12"/>
        <v>0</v>
      </c>
      <c r="J36">
        <v>0</v>
      </c>
      <c r="K36">
        <v>0</v>
      </c>
    </row>
    <row r="37" spans="2:11" x14ac:dyDescent="0.25">
      <c r="B37" s="467" t="s">
        <v>759</v>
      </c>
      <c r="C37" s="468" t="s">
        <v>329</v>
      </c>
      <c r="D37" s="469">
        <f t="shared" si="10"/>
        <v>0</v>
      </c>
      <c r="E37" s="626">
        <f t="shared" si="11"/>
        <v>0</v>
      </c>
      <c r="I37">
        <f t="shared" si="12"/>
        <v>0</v>
      </c>
      <c r="J37">
        <v>0</v>
      </c>
      <c r="K37">
        <v>0</v>
      </c>
    </row>
    <row r="38" spans="2:11" x14ac:dyDescent="0.25">
      <c r="B38" s="467" t="s">
        <v>765</v>
      </c>
      <c r="C38" s="468" t="s">
        <v>151</v>
      </c>
      <c r="D38" s="469">
        <f t="shared" si="10"/>
        <v>0</v>
      </c>
      <c r="E38" s="626">
        <f t="shared" si="11"/>
        <v>0</v>
      </c>
      <c r="I38">
        <f t="shared" si="12"/>
        <v>0</v>
      </c>
      <c r="J38">
        <v>0</v>
      </c>
      <c r="K38">
        <v>0</v>
      </c>
    </row>
    <row r="39" spans="2:11" x14ac:dyDescent="0.25">
      <c r="B39" s="471" t="s">
        <v>774</v>
      </c>
      <c r="C39" s="468" t="s">
        <v>330</v>
      </c>
      <c r="D39" s="469">
        <f t="shared" si="10"/>
        <v>0</v>
      </c>
      <c r="E39" s="626">
        <f t="shared" si="11"/>
        <v>0</v>
      </c>
      <c r="I39">
        <f t="shared" si="12"/>
        <v>0</v>
      </c>
      <c r="J39">
        <v>0</v>
      </c>
      <c r="K39">
        <v>0</v>
      </c>
    </row>
    <row r="40" spans="2:11" x14ac:dyDescent="0.25">
      <c r="B40" s="471" t="s">
        <v>786</v>
      </c>
      <c r="C40" s="468" t="s">
        <v>170</v>
      </c>
      <c r="D40" s="469">
        <f t="shared" si="10"/>
        <v>0</v>
      </c>
      <c r="E40" s="626">
        <f t="shared" si="11"/>
        <v>0</v>
      </c>
      <c r="I40">
        <f t="shared" si="12"/>
        <v>0</v>
      </c>
      <c r="J40">
        <v>0</v>
      </c>
      <c r="K40">
        <v>0</v>
      </c>
    </row>
    <row r="41" spans="2:11" x14ac:dyDescent="0.25">
      <c r="B41" s="471" t="s">
        <v>796</v>
      </c>
      <c r="C41" s="468" t="s">
        <v>177</v>
      </c>
      <c r="D41" s="469">
        <f t="shared" si="10"/>
        <v>0</v>
      </c>
      <c r="E41" s="626">
        <f t="shared" si="11"/>
        <v>0</v>
      </c>
      <c r="I41">
        <f t="shared" si="12"/>
        <v>0</v>
      </c>
      <c r="J41">
        <v>0</v>
      </c>
      <c r="K41">
        <v>0</v>
      </c>
    </row>
    <row r="42" spans="2:11" x14ac:dyDescent="0.25">
      <c r="B42" s="459"/>
      <c r="C42" s="478"/>
      <c r="D42" s="476"/>
      <c r="E42" s="627"/>
    </row>
    <row r="43" spans="2:11" x14ac:dyDescent="0.25">
      <c r="B43" s="463" t="s">
        <v>805</v>
      </c>
      <c r="C43" s="464" t="s">
        <v>186</v>
      </c>
      <c r="D43" s="465">
        <f>SUM(D44:D49)</f>
        <v>0</v>
      </c>
      <c r="E43" s="629">
        <f>SUM(E44:E49)</f>
        <v>0</v>
      </c>
    </row>
    <row r="44" spans="2:11" x14ac:dyDescent="0.25">
      <c r="B44" s="467" t="s">
        <v>807</v>
      </c>
      <c r="C44" s="468" t="s">
        <v>188</v>
      </c>
      <c r="D44" s="469">
        <f t="shared" ref="D44:D49" si="13">ABS(IF(I44&lt;=0,0,I44))</f>
        <v>0</v>
      </c>
      <c r="E44" s="626">
        <f t="shared" ref="E44:E49" si="14">ABS(IF(I44&gt;=0,0,I44))</f>
        <v>0</v>
      </c>
      <c r="I44">
        <f t="shared" ref="I44:I49" si="15">J44-K44</f>
        <v>0</v>
      </c>
      <c r="J44">
        <v>0</v>
      </c>
      <c r="K44">
        <v>0</v>
      </c>
    </row>
    <row r="45" spans="2:11" x14ac:dyDescent="0.25">
      <c r="B45" s="467" t="s">
        <v>813</v>
      </c>
      <c r="C45" s="468" t="s">
        <v>193</v>
      </c>
      <c r="D45" s="469">
        <f t="shared" si="13"/>
        <v>0</v>
      </c>
      <c r="E45" s="626">
        <f t="shared" si="14"/>
        <v>0</v>
      </c>
      <c r="I45">
        <f t="shared" si="15"/>
        <v>0</v>
      </c>
      <c r="J45">
        <v>0</v>
      </c>
      <c r="K45">
        <v>0</v>
      </c>
    </row>
    <row r="46" spans="2:11" x14ac:dyDescent="0.25">
      <c r="B46" s="467" t="s">
        <v>821</v>
      </c>
      <c r="C46" s="468" t="s">
        <v>200</v>
      </c>
      <c r="D46" s="469">
        <f t="shared" si="13"/>
        <v>0</v>
      </c>
      <c r="E46" s="626">
        <f t="shared" si="14"/>
        <v>0</v>
      </c>
      <c r="I46">
        <f t="shared" si="15"/>
        <v>0</v>
      </c>
      <c r="J46">
        <v>0</v>
      </c>
      <c r="K46">
        <v>0</v>
      </c>
    </row>
    <row r="47" spans="2:11" x14ac:dyDescent="0.25">
      <c r="B47" s="467" t="s">
        <v>834</v>
      </c>
      <c r="C47" s="468" t="s">
        <v>213</v>
      </c>
      <c r="D47" s="469">
        <f t="shared" si="13"/>
        <v>0</v>
      </c>
      <c r="E47" s="626">
        <f t="shared" si="14"/>
        <v>0</v>
      </c>
      <c r="I47">
        <f t="shared" si="15"/>
        <v>0</v>
      </c>
      <c r="J47">
        <v>0</v>
      </c>
      <c r="K47">
        <v>0</v>
      </c>
    </row>
    <row r="48" spans="2:11" x14ac:dyDescent="0.25">
      <c r="B48" s="467" t="s">
        <v>842</v>
      </c>
      <c r="C48" s="468" t="s">
        <v>331</v>
      </c>
      <c r="D48" s="469">
        <f t="shared" si="13"/>
        <v>0</v>
      </c>
      <c r="E48" s="626">
        <f t="shared" si="14"/>
        <v>0</v>
      </c>
      <c r="I48">
        <f t="shared" si="15"/>
        <v>0</v>
      </c>
      <c r="J48">
        <v>0</v>
      </c>
      <c r="K48">
        <v>0</v>
      </c>
    </row>
    <row r="49" spans="2:11" x14ac:dyDescent="0.25">
      <c r="B49" s="467" t="s">
        <v>856</v>
      </c>
      <c r="C49" s="468" t="s">
        <v>233</v>
      </c>
      <c r="D49" s="469">
        <f t="shared" si="13"/>
        <v>0</v>
      </c>
      <c r="E49" s="626">
        <f t="shared" si="14"/>
        <v>0</v>
      </c>
      <c r="I49">
        <f t="shared" si="15"/>
        <v>0</v>
      </c>
      <c r="J49">
        <v>0</v>
      </c>
      <c r="K49">
        <v>0</v>
      </c>
    </row>
    <row r="50" spans="2:11" x14ac:dyDescent="0.25">
      <c r="B50" s="479"/>
      <c r="C50" s="478"/>
      <c r="D50" s="476"/>
      <c r="E50" s="627"/>
    </row>
    <row r="51" spans="2:11" x14ac:dyDescent="0.25">
      <c r="B51" s="459" t="s">
        <v>870</v>
      </c>
      <c r="C51" s="460" t="s">
        <v>332</v>
      </c>
      <c r="D51" s="477"/>
      <c r="E51" s="628"/>
    </row>
    <row r="52" spans="2:11" x14ac:dyDescent="0.25">
      <c r="B52" s="463" t="s">
        <v>872</v>
      </c>
      <c r="C52" s="480" t="s">
        <v>333</v>
      </c>
      <c r="D52" s="465">
        <f>SUM(D53:D55)</f>
        <v>0</v>
      </c>
      <c r="E52" s="629">
        <f>SUM(E53:E55)</f>
        <v>0</v>
      </c>
    </row>
    <row r="53" spans="2:11" x14ac:dyDescent="0.25">
      <c r="B53" s="481" t="s">
        <v>874</v>
      </c>
      <c r="C53" s="468" t="s">
        <v>30</v>
      </c>
      <c r="D53" s="469">
        <f t="shared" ref="D53:D55" si="16">ABS(IF(I53&lt;=0,0,I53))</f>
        <v>0</v>
      </c>
      <c r="E53" s="626">
        <f t="shared" ref="E53:E55" si="17">ABS(IF(I53&gt;=0,0,I53))</f>
        <v>0</v>
      </c>
      <c r="I53">
        <f t="shared" ref="I53:I55" si="18">J53-K53</f>
        <v>0</v>
      </c>
      <c r="J53">
        <v>181267.3</v>
      </c>
      <c r="K53">
        <v>181267.3</v>
      </c>
    </row>
    <row r="54" spans="2:11" x14ac:dyDescent="0.25">
      <c r="B54" s="481" t="s">
        <v>878</v>
      </c>
      <c r="C54" s="468" t="s">
        <v>252</v>
      </c>
      <c r="D54" s="469">
        <f t="shared" si="16"/>
        <v>0</v>
      </c>
      <c r="E54" s="626">
        <f t="shared" si="17"/>
        <v>0</v>
      </c>
      <c r="I54">
        <f t="shared" si="18"/>
        <v>0</v>
      </c>
      <c r="J54">
        <v>0</v>
      </c>
      <c r="K54">
        <v>0</v>
      </c>
    </row>
    <row r="55" spans="2:11" x14ac:dyDescent="0.25">
      <c r="B55" s="481" t="s">
        <v>883</v>
      </c>
      <c r="C55" s="468" t="s">
        <v>334</v>
      </c>
      <c r="D55" s="469">
        <f t="shared" si="16"/>
        <v>0</v>
      </c>
      <c r="E55" s="626">
        <f t="shared" si="17"/>
        <v>0</v>
      </c>
      <c r="I55">
        <f t="shared" si="18"/>
        <v>0</v>
      </c>
      <c r="J55">
        <v>0</v>
      </c>
      <c r="K55">
        <v>0</v>
      </c>
    </row>
    <row r="56" spans="2:11" x14ac:dyDescent="0.25">
      <c r="B56" s="473"/>
      <c r="C56" s="482"/>
      <c r="D56" s="476"/>
      <c r="E56" s="627"/>
    </row>
    <row r="57" spans="2:11" x14ac:dyDescent="0.25">
      <c r="B57" s="463" t="s">
        <v>888</v>
      </c>
      <c r="C57" s="480" t="s">
        <v>335</v>
      </c>
      <c r="D57" s="465">
        <f>SUM(D58:D62)</f>
        <v>1170849.52</v>
      </c>
      <c r="E57" s="629">
        <f>SUM(E58:E62)</f>
        <v>104295.55000000005</v>
      </c>
    </row>
    <row r="58" spans="2:11" x14ac:dyDescent="0.25">
      <c r="B58" s="481" t="s">
        <v>889</v>
      </c>
      <c r="C58" s="468" t="s">
        <v>261</v>
      </c>
      <c r="D58" s="469">
        <f t="shared" ref="D58:D62" si="19">ABS(IF(I58&lt;=0,0,I58))</f>
        <v>1170849.52</v>
      </c>
      <c r="E58" s="626">
        <f t="shared" ref="E58:E62" si="20">ABS(IF(I58&gt;=0,0,I58))</f>
        <v>0</v>
      </c>
      <c r="I58">
        <f t="shared" ref="I58:I62" si="21">J58-K58</f>
        <v>1170849.52</v>
      </c>
      <c r="J58">
        <v>1056553.97</v>
      </c>
      <c r="K58">
        <v>-114295.55</v>
      </c>
    </row>
    <row r="59" spans="2:11" x14ac:dyDescent="0.25">
      <c r="B59" s="481" t="s">
        <v>893</v>
      </c>
      <c r="C59" s="468" t="s">
        <v>263</v>
      </c>
      <c r="D59" s="469">
        <f t="shared" si="19"/>
        <v>0</v>
      </c>
      <c r="E59" s="626">
        <f t="shared" si="20"/>
        <v>104295.55000000005</v>
      </c>
      <c r="I59">
        <f t="shared" si="21"/>
        <v>-104295.55000000005</v>
      </c>
      <c r="J59">
        <v>-2034325.29</v>
      </c>
      <c r="K59">
        <v>-1930029.74</v>
      </c>
    </row>
    <row r="60" spans="2:11" x14ac:dyDescent="0.25">
      <c r="B60" s="481" t="s">
        <v>898</v>
      </c>
      <c r="C60" s="468" t="s">
        <v>322</v>
      </c>
      <c r="D60" s="469">
        <f t="shared" si="19"/>
        <v>0</v>
      </c>
      <c r="E60" s="626">
        <f t="shared" si="20"/>
        <v>0</v>
      </c>
      <c r="I60">
        <f t="shared" si="21"/>
        <v>0</v>
      </c>
      <c r="J60">
        <v>0</v>
      </c>
      <c r="K60">
        <v>0</v>
      </c>
    </row>
    <row r="61" spans="2:11" x14ac:dyDescent="0.25">
      <c r="B61" s="481" t="s">
        <v>908</v>
      </c>
      <c r="C61" s="468" t="s">
        <v>336</v>
      </c>
      <c r="D61" s="469">
        <f t="shared" si="19"/>
        <v>0</v>
      </c>
      <c r="E61" s="626">
        <f t="shared" si="20"/>
        <v>0</v>
      </c>
      <c r="I61">
        <f t="shared" si="21"/>
        <v>0</v>
      </c>
      <c r="J61">
        <v>0</v>
      </c>
      <c r="K61">
        <v>0</v>
      </c>
    </row>
    <row r="62" spans="2:11" x14ac:dyDescent="0.25">
      <c r="B62" s="481" t="s">
        <v>912</v>
      </c>
      <c r="C62" s="468" t="s">
        <v>281</v>
      </c>
      <c r="D62" s="469">
        <f t="shared" si="19"/>
        <v>0</v>
      </c>
      <c r="E62" s="626">
        <f t="shared" si="20"/>
        <v>0</v>
      </c>
      <c r="I62">
        <f t="shared" si="21"/>
        <v>0</v>
      </c>
      <c r="J62">
        <v>0</v>
      </c>
      <c r="K62">
        <v>0</v>
      </c>
    </row>
    <row r="63" spans="2:11" x14ac:dyDescent="0.25">
      <c r="B63" s="481"/>
      <c r="C63" s="468"/>
      <c r="D63" s="483"/>
      <c r="E63" s="630"/>
    </row>
    <row r="64" spans="2:11" x14ac:dyDescent="0.25">
      <c r="B64" s="484" t="s">
        <v>915</v>
      </c>
      <c r="C64" s="485" t="s">
        <v>337</v>
      </c>
      <c r="D64" s="486">
        <f>SUM(D65:D66)</f>
        <v>0</v>
      </c>
      <c r="E64" s="631">
        <f>SUM(E65:E66)</f>
        <v>0</v>
      </c>
    </row>
    <row r="65" spans="2:11" x14ac:dyDescent="0.25">
      <c r="B65" s="481" t="s">
        <v>916</v>
      </c>
      <c r="C65" s="468" t="s">
        <v>285</v>
      </c>
      <c r="D65" s="469">
        <f t="shared" ref="D65:D66" si="22">ABS(IF(I65&lt;=0,0,I65))</f>
        <v>0</v>
      </c>
      <c r="E65" s="626">
        <f t="shared" ref="E65:E66" si="23">ABS(IF(I65&gt;=0,0,I65))</f>
        <v>0</v>
      </c>
      <c r="I65">
        <f t="shared" ref="I65:I66" si="24">J65-K65</f>
        <v>0</v>
      </c>
      <c r="J65">
        <v>0</v>
      </c>
      <c r="K65">
        <v>0</v>
      </c>
    </row>
    <row r="66" spans="2:11" x14ac:dyDescent="0.25">
      <c r="B66" s="481" t="s">
        <v>918</v>
      </c>
      <c r="C66" s="468" t="s">
        <v>286</v>
      </c>
      <c r="D66" s="469">
        <f t="shared" si="22"/>
        <v>0</v>
      </c>
      <c r="E66" s="626">
        <f t="shared" si="23"/>
        <v>0</v>
      </c>
      <c r="I66">
        <f t="shared" si="24"/>
        <v>0</v>
      </c>
      <c r="J66">
        <v>0</v>
      </c>
      <c r="K66">
        <v>0</v>
      </c>
    </row>
    <row r="67" spans="2:11" ht="15.75" thickBot="1" x14ac:dyDescent="0.3">
      <c r="B67" s="487"/>
      <c r="C67" s="488"/>
      <c r="D67" s="489"/>
      <c r="E67" s="490"/>
      <c r="J67">
        <f>SUM(J34:J66)</f>
        <v>2069674.4500000002</v>
      </c>
      <c r="K67">
        <f>SUM(K34:K66)</f>
        <v>799913.59999999986</v>
      </c>
    </row>
    <row r="68" spans="2:11" ht="16.5" thickTop="1" thickBot="1" x14ac:dyDescent="0.3">
      <c r="B68" s="491"/>
      <c r="C68" s="492" t="s">
        <v>1058</v>
      </c>
      <c r="D68" s="493">
        <f>D12+D21+D33+D43+D52+D57+D64</f>
        <v>1624614.6400000004</v>
      </c>
      <c r="E68" s="494">
        <f>E12+E21+E33+E43+E52+E57+E64</f>
        <v>1624614.6400000001</v>
      </c>
    </row>
    <row r="69" spans="2:11" ht="15.75" thickTop="1" x14ac:dyDescent="0.25"/>
    <row r="70" spans="2:11" x14ac:dyDescent="0.25">
      <c r="B70" s="703" t="s">
        <v>53</v>
      </c>
      <c r="C70" s="703"/>
      <c r="D70" s="703"/>
      <c r="E70" s="703"/>
    </row>
    <row r="71" spans="2:11" x14ac:dyDescent="0.25">
      <c r="B71" s="496"/>
      <c r="C71" s="497"/>
      <c r="D71" s="498"/>
      <c r="E71" s="498"/>
    </row>
    <row r="72" spans="2:11" x14ac:dyDescent="0.25">
      <c r="B72" s="499"/>
      <c r="C72" s="500"/>
      <c r="D72" s="501"/>
      <c r="E72" s="501"/>
    </row>
    <row r="73" spans="2:11" x14ac:dyDescent="0.25">
      <c r="B73" s="499"/>
      <c r="C73" s="500"/>
      <c r="D73" s="501"/>
      <c r="E73" s="501"/>
    </row>
    <row r="74" spans="2:11" x14ac:dyDescent="0.25">
      <c r="B74" s="499"/>
      <c r="C74" s="500"/>
      <c r="D74" s="501"/>
      <c r="E74" s="501"/>
    </row>
    <row r="75" spans="2:11" x14ac:dyDescent="0.25">
      <c r="B75" s="499"/>
      <c r="C75" s="500"/>
      <c r="D75" s="501"/>
      <c r="E75" s="501"/>
    </row>
    <row r="77" spans="2:11" ht="16.5" x14ac:dyDescent="0.25">
      <c r="B77" s="30"/>
      <c r="C77" s="30"/>
      <c r="D77" s="30"/>
      <c r="E77" s="30"/>
      <c r="F77" s="30"/>
    </row>
    <row r="78" spans="2:11" ht="16.5" x14ac:dyDescent="0.25">
      <c r="B78" s="30"/>
      <c r="C78" s="30"/>
      <c r="D78" s="30"/>
      <c r="E78" s="30"/>
      <c r="F78" s="30"/>
    </row>
    <row r="79" spans="2:11" ht="16.5" x14ac:dyDescent="0.35">
      <c r="B79" s="23"/>
      <c r="C79" s="23"/>
      <c r="D79" s="23"/>
      <c r="E79" s="23"/>
      <c r="F79" s="23"/>
    </row>
  </sheetData>
  <mergeCells count="6">
    <mergeCell ref="B70:E70"/>
    <mergeCell ref="B2:E2"/>
    <mergeCell ref="B3:E3"/>
    <mergeCell ref="B4:E4"/>
    <mergeCell ref="B5:C5"/>
    <mergeCell ref="C7:E7"/>
  </mergeCells>
  <pageMargins left="0.70866141732283472" right="0.70866141732283472" top="0.74803149606299213" bottom="0.74803149606299213" header="0.31496062992125984" footer="0.31496062992125984"/>
  <pageSetup paperSize="345" scale="65"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H89"/>
  <sheetViews>
    <sheetView showGridLines="0" view="pageBreakPreview" topLeftCell="A49" zoomScale="60" zoomScaleNormal="100" workbookViewId="0">
      <selection activeCell="A81" sqref="A81:XFD82"/>
    </sheetView>
  </sheetViews>
  <sheetFormatPr baseColWidth="10" defaultRowHeight="18" x14ac:dyDescent="0.35"/>
  <cols>
    <col min="1" max="1" width="1.7109375" style="3" customWidth="1"/>
    <col min="2" max="2" width="70.28515625" style="1" customWidth="1"/>
    <col min="3" max="3" width="25.7109375" style="1" customWidth="1"/>
    <col min="4" max="4" width="26.7109375" style="1" customWidth="1"/>
    <col min="5" max="16384" width="11.42578125" style="1"/>
  </cols>
  <sheetData>
    <row r="1" spans="1:8" ht="4.5" customHeight="1" thickBot="1" x14ac:dyDescent="0.4"/>
    <row r="2" spans="1:8" ht="54.75" customHeight="1" thickTop="1" x14ac:dyDescent="0.35">
      <c r="A2" s="4"/>
      <c r="B2" s="715" t="s">
        <v>1059</v>
      </c>
      <c r="C2" s="716"/>
      <c r="D2" s="717"/>
    </row>
    <row r="3" spans="1:8" ht="24.75" customHeight="1" x14ac:dyDescent="0.35">
      <c r="A3" s="4"/>
      <c r="B3" s="502"/>
      <c r="C3" s="503"/>
      <c r="D3" s="504"/>
    </row>
    <row r="4" spans="1:8" x14ac:dyDescent="0.35">
      <c r="A4" s="4"/>
      <c r="B4" s="505" t="s">
        <v>712</v>
      </c>
      <c r="C4" s="506"/>
      <c r="D4" s="507" t="s">
        <v>942</v>
      </c>
    </row>
    <row r="5" spans="1:8" ht="18.75" thickBot="1" x14ac:dyDescent="0.4">
      <c r="A5" s="4"/>
      <c r="B5" s="508"/>
      <c r="C5" s="509"/>
      <c r="D5" s="510"/>
    </row>
    <row r="6" spans="1:8" ht="6" customHeight="1" thickTop="1" thickBot="1" x14ac:dyDescent="0.4">
      <c r="A6" s="4"/>
      <c r="B6" s="381"/>
      <c r="C6" s="381"/>
      <c r="D6" s="381"/>
    </row>
    <row r="7" spans="1:8" ht="22.5" customHeight="1" thickTop="1" thickBot="1" x14ac:dyDescent="0.4">
      <c r="A7" s="5"/>
      <c r="B7" s="511" t="s">
        <v>1060</v>
      </c>
      <c r="C7" s="512" t="s">
        <v>350</v>
      </c>
      <c r="D7" s="513" t="s">
        <v>355</v>
      </c>
    </row>
    <row r="8" spans="1:8" ht="6" customHeight="1" thickTop="1" x14ac:dyDescent="0.35">
      <c r="B8"/>
      <c r="C8"/>
      <c r="D8"/>
    </row>
    <row r="9" spans="1:8" ht="15.75" customHeight="1" x14ac:dyDescent="0.35">
      <c r="B9" s="385" t="s">
        <v>4</v>
      </c>
      <c r="C9" s="37"/>
      <c r="D9" s="514"/>
      <c r="F9" s="718"/>
      <c r="G9" s="718"/>
      <c r="H9" s="718"/>
    </row>
    <row r="10" spans="1:8" ht="6" customHeight="1" x14ac:dyDescent="0.35">
      <c r="B10" s="385"/>
      <c r="C10" s="37"/>
      <c r="D10" s="514"/>
    </row>
    <row r="11" spans="1:8" x14ac:dyDescent="0.35">
      <c r="B11" s="515" t="s">
        <v>5</v>
      </c>
      <c r="C11" s="516">
        <f>SUM(C12:C22)</f>
        <v>4897648.0699999994</v>
      </c>
      <c r="D11" s="517">
        <f>SUM(D12:D22)</f>
        <v>5687693.4399999995</v>
      </c>
    </row>
    <row r="12" spans="1:8" x14ac:dyDescent="0.35">
      <c r="A12" s="3">
        <v>10</v>
      </c>
      <c r="B12" s="394" t="s">
        <v>6</v>
      </c>
      <c r="C12" s="518">
        <v>56205.919999999998</v>
      </c>
      <c r="D12" s="519">
        <v>84198.03</v>
      </c>
    </row>
    <row r="13" spans="1:8" x14ac:dyDescent="0.35">
      <c r="A13" s="3">
        <v>11</v>
      </c>
      <c r="B13" s="394" t="s">
        <v>7</v>
      </c>
      <c r="C13" s="518">
        <v>-20085.560000000001</v>
      </c>
      <c r="D13" s="519">
        <v>-156537.72</v>
      </c>
    </row>
    <row r="14" spans="1:8" x14ac:dyDescent="0.35">
      <c r="A14" s="3">
        <v>12</v>
      </c>
      <c r="B14" s="394" t="s">
        <v>8</v>
      </c>
      <c r="C14" s="518"/>
      <c r="D14" s="519"/>
    </row>
    <row r="15" spans="1:8" x14ac:dyDescent="0.35">
      <c r="A15" s="3">
        <v>13</v>
      </c>
      <c r="B15" s="394" t="s">
        <v>9</v>
      </c>
      <c r="C15" s="518"/>
      <c r="D15" s="519"/>
    </row>
    <row r="16" spans="1:8" x14ac:dyDescent="0.35">
      <c r="A16" s="3">
        <v>14</v>
      </c>
      <c r="B16" s="394" t="s">
        <v>10</v>
      </c>
      <c r="C16" s="518"/>
      <c r="D16" s="519"/>
    </row>
    <row r="17" spans="1:4" x14ac:dyDescent="0.35">
      <c r="A17" s="3">
        <v>15</v>
      </c>
      <c r="B17" s="394" t="s">
        <v>11</v>
      </c>
      <c r="C17" s="518">
        <v>256670.52</v>
      </c>
      <c r="D17" s="519"/>
    </row>
    <row r="18" spans="1:4" x14ac:dyDescent="0.35">
      <c r="A18" s="3">
        <v>16</v>
      </c>
      <c r="B18" s="394" t="s">
        <v>12</v>
      </c>
      <c r="C18" s="518">
        <v>233338.5</v>
      </c>
      <c r="D18" s="519">
        <v>193203.5</v>
      </c>
    </row>
    <row r="19" spans="1:4" ht="30" customHeight="1" x14ac:dyDescent="0.35">
      <c r="A19" s="3">
        <v>17</v>
      </c>
      <c r="B19" s="520" t="s">
        <v>13</v>
      </c>
      <c r="C19" s="518"/>
      <c r="D19" s="519"/>
    </row>
    <row r="20" spans="1:4" x14ac:dyDescent="0.35">
      <c r="A20" s="3">
        <v>18</v>
      </c>
      <c r="B20" s="394" t="s">
        <v>2</v>
      </c>
      <c r="C20" s="518"/>
      <c r="D20" s="519"/>
    </row>
    <row r="21" spans="1:4" x14ac:dyDescent="0.35">
      <c r="A21" s="3">
        <v>19</v>
      </c>
      <c r="B21" s="520" t="s">
        <v>14</v>
      </c>
      <c r="C21" s="518">
        <v>4466518.5999999996</v>
      </c>
      <c r="D21" s="519">
        <v>5566754.3499999996</v>
      </c>
    </row>
    <row r="22" spans="1:4" x14ac:dyDescent="0.35">
      <c r="A22" s="3">
        <v>20</v>
      </c>
      <c r="B22" s="394" t="s">
        <v>15</v>
      </c>
      <c r="C22" s="518">
        <v>-94999.91</v>
      </c>
      <c r="D22" s="519">
        <v>75.28</v>
      </c>
    </row>
    <row r="23" spans="1:4" ht="6" customHeight="1" x14ac:dyDescent="0.35">
      <c r="B23" s="394"/>
      <c r="C23" s="37"/>
      <c r="D23" s="514"/>
    </row>
    <row r="24" spans="1:4" x14ac:dyDescent="0.35">
      <c r="B24" s="515" t="s">
        <v>16</v>
      </c>
      <c r="C24" s="516">
        <f>SUM(C25:C40)</f>
        <v>4332742.58</v>
      </c>
      <c r="D24" s="517">
        <f>SUM(D25:D40)</f>
        <v>5740157.8500000006</v>
      </c>
    </row>
    <row r="25" spans="1:4" x14ac:dyDescent="0.35">
      <c r="A25" s="3">
        <v>21</v>
      </c>
      <c r="B25" s="394" t="s">
        <v>17</v>
      </c>
      <c r="C25" s="518">
        <v>2648021.58</v>
      </c>
      <c r="D25" s="519">
        <v>3107739.62</v>
      </c>
    </row>
    <row r="26" spans="1:4" x14ac:dyDescent="0.35">
      <c r="A26" s="3">
        <v>22</v>
      </c>
      <c r="B26" s="394" t="s">
        <v>18</v>
      </c>
      <c r="C26" s="518">
        <v>1209042.44</v>
      </c>
      <c r="D26" s="519">
        <v>1457175.07</v>
      </c>
    </row>
    <row r="27" spans="1:4" x14ac:dyDescent="0.35">
      <c r="A27" s="3">
        <v>23</v>
      </c>
      <c r="B27" s="394" t="s">
        <v>19</v>
      </c>
      <c r="C27" s="518">
        <v>367857.78</v>
      </c>
      <c r="D27" s="519">
        <v>656164.68999999994</v>
      </c>
    </row>
    <row r="28" spans="1:4" x14ac:dyDescent="0.35">
      <c r="A28" s="3">
        <v>24</v>
      </c>
      <c r="B28" s="520" t="s">
        <v>20</v>
      </c>
      <c r="C28" s="518"/>
      <c r="D28" s="519"/>
    </row>
    <row r="29" spans="1:4" x14ac:dyDescent="0.35">
      <c r="A29" s="3">
        <v>25</v>
      </c>
      <c r="B29" s="394" t="s">
        <v>21</v>
      </c>
      <c r="C29" s="518"/>
      <c r="D29" s="519"/>
    </row>
    <row r="30" spans="1:4" x14ac:dyDescent="0.35">
      <c r="A30" s="3">
        <v>26</v>
      </c>
      <c r="B30" s="394" t="s">
        <v>22</v>
      </c>
      <c r="C30" s="518">
        <v>204320.78</v>
      </c>
      <c r="D30" s="519">
        <v>519078.47</v>
      </c>
    </row>
    <row r="31" spans="1:4" x14ac:dyDescent="0.35">
      <c r="A31" s="3">
        <v>27</v>
      </c>
      <c r="B31" s="394" t="s">
        <v>23</v>
      </c>
      <c r="C31" s="518"/>
      <c r="D31" s="519"/>
    </row>
    <row r="32" spans="1:4" x14ac:dyDescent="0.35">
      <c r="A32" s="3">
        <v>28</v>
      </c>
      <c r="B32" s="394" t="s">
        <v>24</v>
      </c>
      <c r="C32" s="518"/>
      <c r="D32" s="519"/>
    </row>
    <row r="33" spans="1:4" x14ac:dyDescent="0.35">
      <c r="A33" s="3">
        <v>29</v>
      </c>
      <c r="B33" s="520" t="s">
        <v>25</v>
      </c>
      <c r="C33" s="518"/>
      <c r="D33" s="519"/>
    </row>
    <row r="34" spans="1:4" x14ac:dyDescent="0.35">
      <c r="A34" s="3">
        <v>30</v>
      </c>
      <c r="B34" s="394" t="s">
        <v>26</v>
      </c>
      <c r="C34" s="518"/>
      <c r="D34" s="519"/>
    </row>
    <row r="35" spans="1:4" x14ac:dyDescent="0.35">
      <c r="A35" s="3">
        <v>31</v>
      </c>
      <c r="B35" s="394" t="s">
        <v>27</v>
      </c>
      <c r="C35" s="518"/>
      <c r="D35" s="519"/>
    </row>
    <row r="36" spans="1:4" x14ac:dyDescent="0.35">
      <c r="A36" s="3">
        <v>32</v>
      </c>
      <c r="B36" s="394" t="s">
        <v>28</v>
      </c>
      <c r="C36" s="518"/>
      <c r="D36" s="519"/>
    </row>
    <row r="37" spans="1:4" x14ac:dyDescent="0.35">
      <c r="A37" s="3">
        <v>33</v>
      </c>
      <c r="B37" s="394" t="s">
        <v>29</v>
      </c>
      <c r="C37" s="518">
        <v>0</v>
      </c>
      <c r="D37" s="519">
        <v>0</v>
      </c>
    </row>
    <row r="38" spans="1:4" x14ac:dyDescent="0.35">
      <c r="A38" s="3">
        <v>34</v>
      </c>
      <c r="B38" s="394" t="s">
        <v>30</v>
      </c>
      <c r="C38" s="518"/>
      <c r="D38" s="519"/>
    </row>
    <row r="39" spans="1:4" x14ac:dyDescent="0.35">
      <c r="A39" s="3">
        <v>35</v>
      </c>
      <c r="B39" s="394" t="s">
        <v>31</v>
      </c>
      <c r="C39" s="518"/>
      <c r="D39" s="519"/>
    </row>
    <row r="40" spans="1:4" x14ac:dyDescent="0.35">
      <c r="A40" s="3">
        <v>36</v>
      </c>
      <c r="B40" s="394" t="s">
        <v>32</v>
      </c>
      <c r="C40" s="518">
        <v>-96500</v>
      </c>
      <c r="D40" s="519">
        <v>0</v>
      </c>
    </row>
    <row r="41" spans="1:4" ht="6.75" customHeight="1" x14ac:dyDescent="0.35">
      <c r="B41" s="394"/>
      <c r="C41" s="37"/>
      <c r="D41" s="514"/>
    </row>
    <row r="42" spans="1:4" x14ac:dyDescent="0.35">
      <c r="B42" s="521" t="s">
        <v>33</v>
      </c>
      <c r="C42" s="516">
        <f>C11-C24</f>
        <v>564905.48999999929</v>
      </c>
      <c r="D42" s="517">
        <f>D11-D24</f>
        <v>-52464.41000000108</v>
      </c>
    </row>
    <row r="43" spans="1:4" x14ac:dyDescent="0.35">
      <c r="B43" s="385" t="s">
        <v>34</v>
      </c>
      <c r="C43" s="37"/>
      <c r="D43" s="514"/>
    </row>
    <row r="44" spans="1:4" ht="6" customHeight="1" x14ac:dyDescent="0.35">
      <c r="B44" s="394"/>
      <c r="C44" s="37"/>
      <c r="D44" s="514"/>
    </row>
    <row r="45" spans="1:4" x14ac:dyDescent="0.35">
      <c r="B45" s="388" t="s">
        <v>35</v>
      </c>
      <c r="C45" s="516">
        <f>SUM(C46:C48)</f>
        <v>0</v>
      </c>
      <c r="D45" s="517">
        <f>SUM(D46:D48)</f>
        <v>0</v>
      </c>
    </row>
    <row r="46" spans="1:4" x14ac:dyDescent="0.35">
      <c r="A46" s="3">
        <v>37</v>
      </c>
      <c r="B46" s="520" t="s">
        <v>36</v>
      </c>
      <c r="C46" s="518"/>
      <c r="D46" s="519"/>
    </row>
    <row r="47" spans="1:4" x14ac:dyDescent="0.35">
      <c r="A47" s="3">
        <v>38</v>
      </c>
      <c r="B47" s="394" t="s">
        <v>37</v>
      </c>
      <c r="C47" s="518"/>
      <c r="D47" s="519"/>
    </row>
    <row r="48" spans="1:4" x14ac:dyDescent="0.35">
      <c r="A48" s="3">
        <v>39</v>
      </c>
      <c r="B48" s="394" t="s">
        <v>38</v>
      </c>
      <c r="C48" s="518">
        <v>0</v>
      </c>
      <c r="D48" s="519">
        <v>0</v>
      </c>
    </row>
    <row r="49" spans="1:4" ht="6" customHeight="1" x14ac:dyDescent="0.35">
      <c r="B49" s="394"/>
      <c r="C49" s="37"/>
      <c r="D49" s="514"/>
    </row>
    <row r="50" spans="1:4" x14ac:dyDescent="0.35">
      <c r="B50" s="388" t="s">
        <v>39</v>
      </c>
      <c r="C50" s="516">
        <f>SUM(C51:C53)</f>
        <v>615206.52</v>
      </c>
      <c r="D50" s="517">
        <f>SUM(D51:D53)</f>
        <v>18724.490000000002</v>
      </c>
    </row>
    <row r="51" spans="1:4" x14ac:dyDescent="0.35">
      <c r="A51" s="3">
        <v>40</v>
      </c>
      <c r="B51" s="520" t="s">
        <v>36</v>
      </c>
      <c r="C51" s="518">
        <v>0</v>
      </c>
      <c r="D51" s="519">
        <v>0</v>
      </c>
    </row>
    <row r="52" spans="1:4" x14ac:dyDescent="0.35">
      <c r="A52" s="3">
        <v>41</v>
      </c>
      <c r="B52" s="394" t="s">
        <v>37</v>
      </c>
      <c r="C52" s="518">
        <v>615206.52</v>
      </c>
      <c r="D52" s="519">
        <v>18724.490000000002</v>
      </c>
    </row>
    <row r="53" spans="1:4" x14ac:dyDescent="0.35">
      <c r="A53" s="3">
        <v>42</v>
      </c>
      <c r="B53" s="394" t="s">
        <v>40</v>
      </c>
      <c r="C53" s="518">
        <v>0</v>
      </c>
      <c r="D53" s="519">
        <v>0</v>
      </c>
    </row>
    <row r="54" spans="1:4" ht="6" customHeight="1" x14ac:dyDescent="0.35">
      <c r="B54" s="394"/>
      <c r="C54" s="37"/>
      <c r="D54" s="514"/>
    </row>
    <row r="55" spans="1:4" x14ac:dyDescent="0.35">
      <c r="B55" s="521" t="s">
        <v>41</v>
      </c>
      <c r="C55" s="516">
        <f>C45-C50</f>
        <v>-615206.52</v>
      </c>
      <c r="D55" s="517">
        <f>D45-D50</f>
        <v>-18724.490000000002</v>
      </c>
    </row>
    <row r="56" spans="1:4" x14ac:dyDescent="0.35">
      <c r="B56" s="522" t="s">
        <v>42</v>
      </c>
      <c r="C56" s="37"/>
      <c r="D56" s="514"/>
    </row>
    <row r="57" spans="1:4" ht="6" customHeight="1" x14ac:dyDescent="0.35">
      <c r="B57" s="394"/>
      <c r="C57" s="37"/>
      <c r="D57" s="514"/>
    </row>
    <row r="58" spans="1:4" x14ac:dyDescent="0.35">
      <c r="B58" s="388" t="s">
        <v>35</v>
      </c>
      <c r="C58" s="516">
        <f>C59+C62</f>
        <v>0</v>
      </c>
      <c r="D58" s="517">
        <f>D59+D62</f>
        <v>0</v>
      </c>
    </row>
    <row r="59" spans="1:4" x14ac:dyDescent="0.35">
      <c r="B59" s="394" t="s">
        <v>43</v>
      </c>
      <c r="C59" s="516">
        <f>SUM(C60:C61)</f>
        <v>0</v>
      </c>
      <c r="D59" s="517">
        <f>SUM(D60:D61)</f>
        <v>0</v>
      </c>
    </row>
    <row r="60" spans="1:4" x14ac:dyDescent="0.35">
      <c r="A60" s="3">
        <v>43</v>
      </c>
      <c r="B60" s="394" t="s">
        <v>44</v>
      </c>
      <c r="C60" s="518"/>
      <c r="D60" s="519"/>
    </row>
    <row r="61" spans="1:4" x14ac:dyDescent="0.35">
      <c r="A61" s="3">
        <v>44</v>
      </c>
      <c r="B61" s="394" t="s">
        <v>45</v>
      </c>
      <c r="C61" s="518"/>
      <c r="D61" s="519"/>
    </row>
    <row r="62" spans="1:4" x14ac:dyDescent="0.35">
      <c r="A62" s="3">
        <v>45</v>
      </c>
      <c r="B62" s="394" t="s">
        <v>46</v>
      </c>
      <c r="C62" s="518">
        <v>0</v>
      </c>
      <c r="D62" s="519">
        <v>0</v>
      </c>
    </row>
    <row r="63" spans="1:4" ht="6" customHeight="1" x14ac:dyDescent="0.35">
      <c r="B63" s="394"/>
      <c r="C63" s="37"/>
      <c r="D63" s="514"/>
    </row>
    <row r="64" spans="1:4" x14ac:dyDescent="0.35">
      <c r="B64" s="388" t="s">
        <v>39</v>
      </c>
      <c r="C64" s="516">
        <f>C65+C68</f>
        <v>0</v>
      </c>
      <c r="D64" s="517">
        <f>D65+D68</f>
        <v>0</v>
      </c>
    </row>
    <row r="65" spans="1:4" x14ac:dyDescent="0.35">
      <c r="B65" s="394" t="s">
        <v>47</v>
      </c>
      <c r="C65" s="516">
        <f>SUM(C66:C67)</f>
        <v>0</v>
      </c>
      <c r="D65" s="517">
        <f>SUM(D66:D67)</f>
        <v>0</v>
      </c>
    </row>
    <row r="66" spans="1:4" x14ac:dyDescent="0.35">
      <c r="A66" s="3">
        <v>46</v>
      </c>
      <c r="B66" s="394" t="s">
        <v>44</v>
      </c>
      <c r="C66" s="518"/>
      <c r="D66" s="519"/>
    </row>
    <row r="67" spans="1:4" x14ac:dyDescent="0.35">
      <c r="A67" s="3">
        <v>47</v>
      </c>
      <c r="B67" s="394" t="s">
        <v>45</v>
      </c>
      <c r="C67" s="518"/>
      <c r="D67" s="519"/>
    </row>
    <row r="68" spans="1:4" x14ac:dyDescent="0.35">
      <c r="A68" s="3">
        <v>48</v>
      </c>
      <c r="B68" s="394" t="s">
        <v>48</v>
      </c>
      <c r="C68" s="518"/>
      <c r="D68" s="519"/>
    </row>
    <row r="69" spans="1:4" ht="6" customHeight="1" x14ac:dyDescent="0.35">
      <c r="B69" s="394"/>
      <c r="C69" s="37"/>
      <c r="D69" s="514"/>
    </row>
    <row r="70" spans="1:4" x14ac:dyDescent="0.35">
      <c r="B70" s="521" t="s">
        <v>49</v>
      </c>
      <c r="C70" s="516">
        <f>C58-C64</f>
        <v>0</v>
      </c>
      <c r="D70" s="517">
        <f>D58-D64</f>
        <v>0</v>
      </c>
    </row>
    <row r="71" spans="1:4" x14ac:dyDescent="0.35">
      <c r="B71" s="521" t="s">
        <v>50</v>
      </c>
      <c r="C71" s="516">
        <f>C42+C55+C70</f>
        <v>-50301.030000000726</v>
      </c>
      <c r="D71" s="517">
        <f>D42+D55+D70</f>
        <v>-71188.900000001086</v>
      </c>
    </row>
    <row r="72" spans="1:4" ht="10.5" customHeight="1" x14ac:dyDescent="0.35">
      <c r="B72" s="394"/>
      <c r="C72" s="37"/>
      <c r="D72" s="514"/>
    </row>
    <row r="73" spans="1:4" x14ac:dyDescent="0.35">
      <c r="A73" s="3">
        <v>49</v>
      </c>
      <c r="B73" s="521" t="s">
        <v>51</v>
      </c>
      <c r="C73" s="516">
        <f>D75</f>
        <v>74418.109999998924</v>
      </c>
      <c r="D73" s="519">
        <v>145607.01</v>
      </c>
    </row>
    <row r="74" spans="1:4" ht="10.5" customHeight="1" x14ac:dyDescent="0.35">
      <c r="B74" s="522"/>
      <c r="C74" s="37"/>
      <c r="D74" s="514"/>
    </row>
    <row r="75" spans="1:4" ht="18.75" thickBot="1" x14ac:dyDescent="0.4">
      <c r="B75" s="521" t="s">
        <v>52</v>
      </c>
      <c r="C75" s="516">
        <f>C71+C73</f>
        <v>24117.079999998197</v>
      </c>
      <c r="D75" s="517">
        <f>D71+D73</f>
        <v>74418.109999998924</v>
      </c>
    </row>
    <row r="76" spans="1:4" ht="18.75" thickTop="1" x14ac:dyDescent="0.35">
      <c r="B76" s="719" t="s">
        <v>53</v>
      </c>
      <c r="C76" s="719"/>
      <c r="D76" s="719"/>
    </row>
    <row r="77" spans="1:4" x14ac:dyDescent="0.35">
      <c r="B77" s="720"/>
      <c r="C77" s="720"/>
      <c r="D77" s="720"/>
    </row>
    <row r="78" spans="1:4" x14ac:dyDescent="0.35">
      <c r="B78" s="523"/>
      <c r="C78" s="523"/>
      <c r="D78" s="523"/>
    </row>
    <row r="79" spans="1:4" x14ac:dyDescent="0.35">
      <c r="B79" s="6"/>
      <c r="C79" s="6"/>
      <c r="D79" s="6"/>
    </row>
    <row r="80" spans="1:4" x14ac:dyDescent="0.35">
      <c r="B80" s="6"/>
      <c r="C80" s="6"/>
      <c r="D80" s="6"/>
    </row>
    <row r="81" spans="2:6" x14ac:dyDescent="0.35">
      <c r="B81" s="6"/>
      <c r="C81" s="6"/>
      <c r="D81" s="6"/>
    </row>
    <row r="82" spans="2:6" x14ac:dyDescent="0.35">
      <c r="B82" s="6"/>
      <c r="C82" s="6"/>
      <c r="D82" s="6"/>
    </row>
    <row r="83" spans="2:6" x14ac:dyDescent="0.35">
      <c r="B83" s="7"/>
      <c r="C83" s="7"/>
      <c r="D83" s="7"/>
    </row>
    <row r="84" spans="2:6" x14ac:dyDescent="0.35">
      <c r="B84" s="7"/>
      <c r="C84" s="7"/>
      <c r="D84" s="7"/>
    </row>
    <row r="85" spans="2:6" x14ac:dyDescent="0.35">
      <c r="B85"/>
      <c r="C85"/>
      <c r="D85"/>
      <c r="E85"/>
      <c r="F85"/>
    </row>
    <row r="86" spans="2:6" x14ac:dyDescent="0.35">
      <c r="B86" s="30"/>
      <c r="C86" s="30"/>
      <c r="D86" s="30"/>
      <c r="E86" s="30"/>
      <c r="F86" s="30"/>
    </row>
    <row r="87" spans="2:6" x14ac:dyDescent="0.35">
      <c r="B87" s="30"/>
      <c r="C87" s="30"/>
      <c r="D87" s="30"/>
      <c r="E87" s="30"/>
      <c r="F87" s="30"/>
    </row>
    <row r="88" spans="2:6" x14ac:dyDescent="0.35">
      <c r="B88" s="23"/>
      <c r="C88" s="23"/>
      <c r="D88" s="23"/>
      <c r="E88" s="23"/>
      <c r="F88" s="23"/>
    </row>
    <row r="89" spans="2:6" x14ac:dyDescent="0.35">
      <c r="B89"/>
      <c r="C89"/>
      <c r="D89"/>
      <c r="E89"/>
      <c r="F89"/>
    </row>
  </sheetData>
  <customSheetViews>
    <customSheetView guid="{05A24B3F-0046-4A93-964B-C8E884CA78A3}" showGridLines="0" fitToPage="1" topLeftCell="A50">
      <selection activeCell="B2" sqref="B2:D87"/>
      <pageMargins left="0.70866141732283472" right="0.70866141732283472" top="0.55118110236220474" bottom="0.55118110236220474" header="0.31496062992125984" footer="0.31496062992125984"/>
      <pageSetup scale="48" fitToHeight="0" orientation="portrait" r:id="rId1"/>
    </customSheetView>
    <customSheetView guid="{AB7C7113-F865-4779-9FA4-3A0AD2C9E93A}" showGridLines="0" fitToPage="1" topLeftCell="A50">
      <selection activeCell="B2" sqref="B2:D87"/>
      <pageMargins left="0.70866141732283472" right="0.70866141732283472" top="0.55118110236220474" bottom="0.55118110236220474" header="0.31496062992125984" footer="0.31496062992125984"/>
      <pageSetup scale="48" fitToHeight="0" orientation="portrait" r:id="rId2"/>
    </customSheetView>
  </customSheetViews>
  <mergeCells count="3">
    <mergeCell ref="B2:D2"/>
    <mergeCell ref="F9:H9"/>
    <mergeCell ref="B76:D77"/>
  </mergeCells>
  <pageMargins left="0.70866141732283472" right="0.70866141732283472" top="0.55118110236220474" bottom="0.55118110236220474" header="0.31496062992125984" footer="0.31496062992125984"/>
  <pageSetup scale="66" fitToHeight="0" orientation="portrait" r:id="rId3"/>
  <rowBreaks count="1" manualBreakCount="1">
    <brk id="62" max="4"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70"/>
  <sheetViews>
    <sheetView showGridLines="0" view="pageBreakPreview" zoomScale="85" zoomScaleNormal="85" zoomScaleSheetLayoutView="85" workbookViewId="0">
      <selection activeCell="B8" sqref="B8"/>
    </sheetView>
  </sheetViews>
  <sheetFormatPr baseColWidth="10" defaultRowHeight="15" x14ac:dyDescent="0.25"/>
  <cols>
    <col min="1" max="1" width="1.140625" style="81" customWidth="1"/>
    <col min="2" max="3" width="22.28515625" style="81" customWidth="1"/>
    <col min="4" max="4" width="19.42578125" style="81" customWidth="1"/>
    <col min="5" max="6" width="23.28515625" style="81" customWidth="1"/>
    <col min="7" max="7" width="25.28515625" style="81" customWidth="1"/>
    <col min="8" max="8" width="25" style="81" customWidth="1"/>
    <col min="9" max="9" width="24.7109375" style="81" customWidth="1"/>
    <col min="10" max="257" width="11.42578125" style="81"/>
    <col min="258" max="259" width="22.28515625" style="81" customWidth="1"/>
    <col min="260" max="260" width="19.42578125" style="81" customWidth="1"/>
    <col min="261" max="262" width="23.28515625" style="81" customWidth="1"/>
    <col min="263" max="263" width="25.28515625" style="81" customWidth="1"/>
    <col min="264" max="264" width="25" style="81" customWidth="1"/>
    <col min="265" max="265" width="24.7109375" style="81" customWidth="1"/>
    <col min="266" max="513" width="11.42578125" style="81"/>
    <col min="514" max="515" width="22.28515625" style="81" customWidth="1"/>
    <col min="516" max="516" width="19.42578125" style="81" customWidth="1"/>
    <col min="517" max="518" width="23.28515625" style="81" customWidth="1"/>
    <col min="519" max="519" width="25.28515625" style="81" customWidth="1"/>
    <col min="520" max="520" width="25" style="81" customWidth="1"/>
    <col min="521" max="521" width="24.7109375" style="81" customWidth="1"/>
    <col min="522" max="769" width="11.42578125" style="81"/>
    <col min="770" max="771" width="22.28515625" style="81" customWidth="1"/>
    <col min="772" max="772" width="19.42578125" style="81" customWidth="1"/>
    <col min="773" max="774" width="23.28515625" style="81" customWidth="1"/>
    <col min="775" max="775" width="25.28515625" style="81" customWidth="1"/>
    <col min="776" max="776" width="25" style="81" customWidth="1"/>
    <col min="777" max="777" width="24.7109375" style="81" customWidth="1"/>
    <col min="778" max="1025" width="11.42578125" style="81"/>
    <col min="1026" max="1027" width="22.28515625" style="81" customWidth="1"/>
    <col min="1028" max="1028" width="19.42578125" style="81" customWidth="1"/>
    <col min="1029" max="1030" width="23.28515625" style="81" customWidth="1"/>
    <col min="1031" max="1031" width="25.28515625" style="81" customWidth="1"/>
    <col min="1032" max="1032" width="25" style="81" customWidth="1"/>
    <col min="1033" max="1033" width="24.7109375" style="81" customWidth="1"/>
    <col min="1034" max="1281" width="11.42578125" style="81"/>
    <col min="1282" max="1283" width="22.28515625" style="81" customWidth="1"/>
    <col min="1284" max="1284" width="19.42578125" style="81" customWidth="1"/>
    <col min="1285" max="1286" width="23.28515625" style="81" customWidth="1"/>
    <col min="1287" max="1287" width="25.28515625" style="81" customWidth="1"/>
    <col min="1288" max="1288" width="25" style="81" customWidth="1"/>
    <col min="1289" max="1289" width="24.7109375" style="81" customWidth="1"/>
    <col min="1290" max="1537" width="11.42578125" style="81"/>
    <col min="1538" max="1539" width="22.28515625" style="81" customWidth="1"/>
    <col min="1540" max="1540" width="19.42578125" style="81" customWidth="1"/>
    <col min="1541" max="1542" width="23.28515625" style="81" customWidth="1"/>
    <col min="1543" max="1543" width="25.28515625" style="81" customWidth="1"/>
    <col min="1544" max="1544" width="25" style="81" customWidth="1"/>
    <col min="1545" max="1545" width="24.7109375" style="81" customWidth="1"/>
    <col min="1546" max="1793" width="11.42578125" style="81"/>
    <col min="1794" max="1795" width="22.28515625" style="81" customWidth="1"/>
    <col min="1796" max="1796" width="19.42578125" style="81" customWidth="1"/>
    <col min="1797" max="1798" width="23.28515625" style="81" customWidth="1"/>
    <col min="1799" max="1799" width="25.28515625" style="81" customWidth="1"/>
    <col min="1800" max="1800" width="25" style="81" customWidth="1"/>
    <col min="1801" max="1801" width="24.7109375" style="81" customWidth="1"/>
    <col min="1802" max="2049" width="11.42578125" style="81"/>
    <col min="2050" max="2051" width="22.28515625" style="81" customWidth="1"/>
    <col min="2052" max="2052" width="19.42578125" style="81" customWidth="1"/>
    <col min="2053" max="2054" width="23.28515625" style="81" customWidth="1"/>
    <col min="2055" max="2055" width="25.28515625" style="81" customWidth="1"/>
    <col min="2056" max="2056" width="25" style="81" customWidth="1"/>
    <col min="2057" max="2057" width="24.7109375" style="81" customWidth="1"/>
    <col min="2058" max="2305" width="11.42578125" style="81"/>
    <col min="2306" max="2307" width="22.28515625" style="81" customWidth="1"/>
    <col min="2308" max="2308" width="19.42578125" style="81" customWidth="1"/>
    <col min="2309" max="2310" width="23.28515625" style="81" customWidth="1"/>
    <col min="2311" max="2311" width="25.28515625" style="81" customWidth="1"/>
    <col min="2312" max="2312" width="25" style="81" customWidth="1"/>
    <col min="2313" max="2313" width="24.7109375" style="81" customWidth="1"/>
    <col min="2314" max="2561" width="11.42578125" style="81"/>
    <col min="2562" max="2563" width="22.28515625" style="81" customWidth="1"/>
    <col min="2564" max="2564" width="19.42578125" style="81" customWidth="1"/>
    <col min="2565" max="2566" width="23.28515625" style="81" customWidth="1"/>
    <col min="2567" max="2567" width="25.28515625" style="81" customWidth="1"/>
    <col min="2568" max="2568" width="25" style="81" customWidth="1"/>
    <col min="2569" max="2569" width="24.7109375" style="81" customWidth="1"/>
    <col min="2570" max="2817" width="11.42578125" style="81"/>
    <col min="2818" max="2819" width="22.28515625" style="81" customWidth="1"/>
    <col min="2820" max="2820" width="19.42578125" style="81" customWidth="1"/>
    <col min="2821" max="2822" width="23.28515625" style="81" customWidth="1"/>
    <col min="2823" max="2823" width="25.28515625" style="81" customWidth="1"/>
    <col min="2824" max="2824" width="25" style="81" customWidth="1"/>
    <col min="2825" max="2825" width="24.7109375" style="81" customWidth="1"/>
    <col min="2826" max="3073" width="11.42578125" style="81"/>
    <col min="3074" max="3075" width="22.28515625" style="81" customWidth="1"/>
    <col min="3076" max="3076" width="19.42578125" style="81" customWidth="1"/>
    <col min="3077" max="3078" width="23.28515625" style="81" customWidth="1"/>
    <col min="3079" max="3079" width="25.28515625" style="81" customWidth="1"/>
    <col min="3080" max="3080" width="25" style="81" customWidth="1"/>
    <col min="3081" max="3081" width="24.7109375" style="81" customWidth="1"/>
    <col min="3082" max="3329" width="11.42578125" style="81"/>
    <col min="3330" max="3331" width="22.28515625" style="81" customWidth="1"/>
    <col min="3332" max="3332" width="19.42578125" style="81" customWidth="1"/>
    <col min="3333" max="3334" width="23.28515625" style="81" customWidth="1"/>
    <col min="3335" max="3335" width="25.28515625" style="81" customWidth="1"/>
    <col min="3336" max="3336" width="25" style="81" customWidth="1"/>
    <col min="3337" max="3337" width="24.7109375" style="81" customWidth="1"/>
    <col min="3338" max="3585" width="11.42578125" style="81"/>
    <col min="3586" max="3587" width="22.28515625" style="81" customWidth="1"/>
    <col min="3588" max="3588" width="19.42578125" style="81" customWidth="1"/>
    <col min="3589" max="3590" width="23.28515625" style="81" customWidth="1"/>
    <col min="3591" max="3591" width="25.28515625" style="81" customWidth="1"/>
    <col min="3592" max="3592" width="25" style="81" customWidth="1"/>
    <col min="3593" max="3593" width="24.7109375" style="81" customWidth="1"/>
    <col min="3594" max="3841" width="11.42578125" style="81"/>
    <col min="3842" max="3843" width="22.28515625" style="81" customWidth="1"/>
    <col min="3844" max="3844" width="19.42578125" style="81" customWidth="1"/>
    <col min="3845" max="3846" width="23.28515625" style="81" customWidth="1"/>
    <col min="3847" max="3847" width="25.28515625" style="81" customWidth="1"/>
    <col min="3848" max="3848" width="25" style="81" customWidth="1"/>
    <col min="3849" max="3849" width="24.7109375" style="81" customWidth="1"/>
    <col min="3850" max="4097" width="11.42578125" style="81"/>
    <col min="4098" max="4099" width="22.28515625" style="81" customWidth="1"/>
    <col min="4100" max="4100" width="19.42578125" style="81" customWidth="1"/>
    <col min="4101" max="4102" width="23.28515625" style="81" customWidth="1"/>
    <col min="4103" max="4103" width="25.28515625" style="81" customWidth="1"/>
    <col min="4104" max="4104" width="25" style="81" customWidth="1"/>
    <col min="4105" max="4105" width="24.7109375" style="81" customWidth="1"/>
    <col min="4106" max="4353" width="11.42578125" style="81"/>
    <col min="4354" max="4355" width="22.28515625" style="81" customWidth="1"/>
    <col min="4356" max="4356" width="19.42578125" style="81" customWidth="1"/>
    <col min="4357" max="4358" width="23.28515625" style="81" customWidth="1"/>
    <col min="4359" max="4359" width="25.28515625" style="81" customWidth="1"/>
    <col min="4360" max="4360" width="25" style="81" customWidth="1"/>
    <col min="4361" max="4361" width="24.7109375" style="81" customWidth="1"/>
    <col min="4362" max="4609" width="11.42578125" style="81"/>
    <col min="4610" max="4611" width="22.28515625" style="81" customWidth="1"/>
    <col min="4612" max="4612" width="19.42578125" style="81" customWidth="1"/>
    <col min="4613" max="4614" width="23.28515625" style="81" customWidth="1"/>
    <col min="4615" max="4615" width="25.28515625" style="81" customWidth="1"/>
    <col min="4616" max="4616" width="25" style="81" customWidth="1"/>
    <col min="4617" max="4617" width="24.7109375" style="81" customWidth="1"/>
    <col min="4618" max="4865" width="11.42578125" style="81"/>
    <col min="4866" max="4867" width="22.28515625" style="81" customWidth="1"/>
    <col min="4868" max="4868" width="19.42578125" style="81" customWidth="1"/>
    <col min="4869" max="4870" width="23.28515625" style="81" customWidth="1"/>
    <col min="4871" max="4871" width="25.28515625" style="81" customWidth="1"/>
    <col min="4872" max="4872" width="25" style="81" customWidth="1"/>
    <col min="4873" max="4873" width="24.7109375" style="81" customWidth="1"/>
    <col min="4874" max="5121" width="11.42578125" style="81"/>
    <col min="5122" max="5123" width="22.28515625" style="81" customWidth="1"/>
    <col min="5124" max="5124" width="19.42578125" style="81" customWidth="1"/>
    <col min="5125" max="5126" width="23.28515625" style="81" customWidth="1"/>
    <col min="5127" max="5127" width="25.28515625" style="81" customWidth="1"/>
    <col min="5128" max="5128" width="25" style="81" customWidth="1"/>
    <col min="5129" max="5129" width="24.7109375" style="81" customWidth="1"/>
    <col min="5130" max="5377" width="11.42578125" style="81"/>
    <col min="5378" max="5379" width="22.28515625" style="81" customWidth="1"/>
    <col min="5380" max="5380" width="19.42578125" style="81" customWidth="1"/>
    <col min="5381" max="5382" width="23.28515625" style="81" customWidth="1"/>
    <col min="5383" max="5383" width="25.28515625" style="81" customWidth="1"/>
    <col min="5384" max="5384" width="25" style="81" customWidth="1"/>
    <col min="5385" max="5385" width="24.7109375" style="81" customWidth="1"/>
    <col min="5386" max="5633" width="11.42578125" style="81"/>
    <col min="5634" max="5635" width="22.28515625" style="81" customWidth="1"/>
    <col min="5636" max="5636" width="19.42578125" style="81" customWidth="1"/>
    <col min="5637" max="5638" width="23.28515625" style="81" customWidth="1"/>
    <col min="5639" max="5639" width="25.28515625" style="81" customWidth="1"/>
    <col min="5640" max="5640" width="25" style="81" customWidth="1"/>
    <col min="5641" max="5641" width="24.7109375" style="81" customWidth="1"/>
    <col min="5642" max="5889" width="11.42578125" style="81"/>
    <col min="5890" max="5891" width="22.28515625" style="81" customWidth="1"/>
    <col min="5892" max="5892" width="19.42578125" style="81" customWidth="1"/>
    <col min="5893" max="5894" width="23.28515625" style="81" customWidth="1"/>
    <col min="5895" max="5895" width="25.28515625" style="81" customWidth="1"/>
    <col min="5896" max="5896" width="25" style="81" customWidth="1"/>
    <col min="5897" max="5897" width="24.7109375" style="81" customWidth="1"/>
    <col min="5898" max="6145" width="11.42578125" style="81"/>
    <col min="6146" max="6147" width="22.28515625" style="81" customWidth="1"/>
    <col min="6148" max="6148" width="19.42578125" style="81" customWidth="1"/>
    <col min="6149" max="6150" width="23.28515625" style="81" customWidth="1"/>
    <col min="6151" max="6151" width="25.28515625" style="81" customWidth="1"/>
    <col min="6152" max="6152" width="25" style="81" customWidth="1"/>
    <col min="6153" max="6153" width="24.7109375" style="81" customWidth="1"/>
    <col min="6154" max="6401" width="11.42578125" style="81"/>
    <col min="6402" max="6403" width="22.28515625" style="81" customWidth="1"/>
    <col min="6404" max="6404" width="19.42578125" style="81" customWidth="1"/>
    <col min="6405" max="6406" width="23.28515625" style="81" customWidth="1"/>
    <col min="6407" max="6407" width="25.28515625" style="81" customWidth="1"/>
    <col min="6408" max="6408" width="25" style="81" customWidth="1"/>
    <col min="6409" max="6409" width="24.7109375" style="81" customWidth="1"/>
    <col min="6410" max="6657" width="11.42578125" style="81"/>
    <col min="6658" max="6659" width="22.28515625" style="81" customWidth="1"/>
    <col min="6660" max="6660" width="19.42578125" style="81" customWidth="1"/>
    <col min="6661" max="6662" width="23.28515625" style="81" customWidth="1"/>
    <col min="6663" max="6663" width="25.28515625" style="81" customWidth="1"/>
    <col min="6664" max="6664" width="25" style="81" customWidth="1"/>
    <col min="6665" max="6665" width="24.7109375" style="81" customWidth="1"/>
    <col min="6666" max="6913" width="11.42578125" style="81"/>
    <col min="6914" max="6915" width="22.28515625" style="81" customWidth="1"/>
    <col min="6916" max="6916" width="19.42578125" style="81" customWidth="1"/>
    <col min="6917" max="6918" width="23.28515625" style="81" customWidth="1"/>
    <col min="6919" max="6919" width="25.28515625" style="81" customWidth="1"/>
    <col min="6920" max="6920" width="25" style="81" customWidth="1"/>
    <col min="6921" max="6921" width="24.7109375" style="81" customWidth="1"/>
    <col min="6922" max="7169" width="11.42578125" style="81"/>
    <col min="7170" max="7171" width="22.28515625" style="81" customWidth="1"/>
    <col min="7172" max="7172" width="19.42578125" style="81" customWidth="1"/>
    <col min="7173" max="7174" width="23.28515625" style="81" customWidth="1"/>
    <col min="7175" max="7175" width="25.28515625" style="81" customWidth="1"/>
    <col min="7176" max="7176" width="25" style="81" customWidth="1"/>
    <col min="7177" max="7177" width="24.7109375" style="81" customWidth="1"/>
    <col min="7178" max="7425" width="11.42578125" style="81"/>
    <col min="7426" max="7427" width="22.28515625" style="81" customWidth="1"/>
    <col min="7428" max="7428" width="19.42578125" style="81" customWidth="1"/>
    <col min="7429" max="7430" width="23.28515625" style="81" customWidth="1"/>
    <col min="7431" max="7431" width="25.28515625" style="81" customWidth="1"/>
    <col min="7432" max="7432" width="25" style="81" customWidth="1"/>
    <col min="7433" max="7433" width="24.7109375" style="81" customWidth="1"/>
    <col min="7434" max="7681" width="11.42578125" style="81"/>
    <col min="7682" max="7683" width="22.28515625" style="81" customWidth="1"/>
    <col min="7684" max="7684" width="19.42578125" style="81" customWidth="1"/>
    <col min="7685" max="7686" width="23.28515625" style="81" customWidth="1"/>
    <col min="7687" max="7687" width="25.28515625" style="81" customWidth="1"/>
    <col min="7688" max="7688" width="25" style="81" customWidth="1"/>
    <col min="7689" max="7689" width="24.7109375" style="81" customWidth="1"/>
    <col min="7690" max="7937" width="11.42578125" style="81"/>
    <col min="7938" max="7939" width="22.28515625" style="81" customWidth="1"/>
    <col min="7940" max="7940" width="19.42578125" style="81" customWidth="1"/>
    <col min="7941" max="7942" width="23.28515625" style="81" customWidth="1"/>
    <col min="7943" max="7943" width="25.28515625" style="81" customWidth="1"/>
    <col min="7944" max="7944" width="25" style="81" customWidth="1"/>
    <col min="7945" max="7945" width="24.7109375" style="81" customWidth="1"/>
    <col min="7946" max="8193" width="11.42578125" style="81"/>
    <col min="8194" max="8195" width="22.28515625" style="81" customWidth="1"/>
    <col min="8196" max="8196" width="19.42578125" style="81" customWidth="1"/>
    <col min="8197" max="8198" width="23.28515625" style="81" customWidth="1"/>
    <col min="8199" max="8199" width="25.28515625" style="81" customWidth="1"/>
    <col min="8200" max="8200" width="25" style="81" customWidth="1"/>
    <col min="8201" max="8201" width="24.7109375" style="81" customWidth="1"/>
    <col min="8202" max="8449" width="11.42578125" style="81"/>
    <col min="8450" max="8451" width="22.28515625" style="81" customWidth="1"/>
    <col min="8452" max="8452" width="19.42578125" style="81" customWidth="1"/>
    <col min="8453" max="8454" width="23.28515625" style="81" customWidth="1"/>
    <col min="8455" max="8455" width="25.28515625" style="81" customWidth="1"/>
    <col min="8456" max="8456" width="25" style="81" customWidth="1"/>
    <col min="8457" max="8457" width="24.7109375" style="81" customWidth="1"/>
    <col min="8458" max="8705" width="11.42578125" style="81"/>
    <col min="8706" max="8707" width="22.28515625" style="81" customWidth="1"/>
    <col min="8708" max="8708" width="19.42578125" style="81" customWidth="1"/>
    <col min="8709" max="8710" width="23.28515625" style="81" customWidth="1"/>
    <col min="8711" max="8711" width="25.28515625" style="81" customWidth="1"/>
    <col min="8712" max="8712" width="25" style="81" customWidth="1"/>
    <col min="8713" max="8713" width="24.7109375" style="81" customWidth="1"/>
    <col min="8714" max="8961" width="11.42578125" style="81"/>
    <col min="8962" max="8963" width="22.28515625" style="81" customWidth="1"/>
    <col min="8964" max="8964" width="19.42578125" style="81" customWidth="1"/>
    <col min="8965" max="8966" width="23.28515625" style="81" customWidth="1"/>
    <col min="8967" max="8967" width="25.28515625" style="81" customWidth="1"/>
    <col min="8968" max="8968" width="25" style="81" customWidth="1"/>
    <col min="8969" max="8969" width="24.7109375" style="81" customWidth="1"/>
    <col min="8970" max="9217" width="11.42578125" style="81"/>
    <col min="9218" max="9219" width="22.28515625" style="81" customWidth="1"/>
    <col min="9220" max="9220" width="19.42578125" style="81" customWidth="1"/>
    <col min="9221" max="9222" width="23.28515625" style="81" customWidth="1"/>
    <col min="9223" max="9223" width="25.28515625" style="81" customWidth="1"/>
    <col min="9224" max="9224" width="25" style="81" customWidth="1"/>
    <col min="9225" max="9225" width="24.7109375" style="81" customWidth="1"/>
    <col min="9226" max="9473" width="11.42578125" style="81"/>
    <col min="9474" max="9475" width="22.28515625" style="81" customWidth="1"/>
    <col min="9476" max="9476" width="19.42578125" style="81" customWidth="1"/>
    <col min="9477" max="9478" width="23.28515625" style="81" customWidth="1"/>
    <col min="9479" max="9479" width="25.28515625" style="81" customWidth="1"/>
    <col min="9480" max="9480" width="25" style="81" customWidth="1"/>
    <col min="9481" max="9481" width="24.7109375" style="81" customWidth="1"/>
    <col min="9482" max="9729" width="11.42578125" style="81"/>
    <col min="9730" max="9731" width="22.28515625" style="81" customWidth="1"/>
    <col min="9732" max="9732" width="19.42578125" style="81" customWidth="1"/>
    <col min="9733" max="9734" width="23.28515625" style="81" customWidth="1"/>
    <col min="9735" max="9735" width="25.28515625" style="81" customWidth="1"/>
    <col min="9736" max="9736" width="25" style="81" customWidth="1"/>
    <col min="9737" max="9737" width="24.7109375" style="81" customWidth="1"/>
    <col min="9738" max="9985" width="11.42578125" style="81"/>
    <col min="9986" max="9987" width="22.28515625" style="81" customWidth="1"/>
    <col min="9988" max="9988" width="19.42578125" style="81" customWidth="1"/>
    <col min="9989" max="9990" width="23.28515625" style="81" customWidth="1"/>
    <col min="9991" max="9991" width="25.28515625" style="81" customWidth="1"/>
    <col min="9992" max="9992" width="25" style="81" customWidth="1"/>
    <col min="9993" max="9993" width="24.7109375" style="81" customWidth="1"/>
    <col min="9994" max="10241" width="11.42578125" style="81"/>
    <col min="10242" max="10243" width="22.28515625" style="81" customWidth="1"/>
    <col min="10244" max="10244" width="19.42578125" style="81" customWidth="1"/>
    <col min="10245" max="10246" width="23.28515625" style="81" customWidth="1"/>
    <col min="10247" max="10247" width="25.28515625" style="81" customWidth="1"/>
    <col min="10248" max="10248" width="25" style="81" customWidth="1"/>
    <col min="10249" max="10249" width="24.7109375" style="81" customWidth="1"/>
    <col min="10250" max="10497" width="11.42578125" style="81"/>
    <col min="10498" max="10499" width="22.28515625" style="81" customWidth="1"/>
    <col min="10500" max="10500" width="19.42578125" style="81" customWidth="1"/>
    <col min="10501" max="10502" width="23.28515625" style="81" customWidth="1"/>
    <col min="10503" max="10503" width="25.28515625" style="81" customWidth="1"/>
    <col min="10504" max="10504" width="25" style="81" customWidth="1"/>
    <col min="10505" max="10505" width="24.7109375" style="81" customWidth="1"/>
    <col min="10506" max="10753" width="11.42578125" style="81"/>
    <col min="10754" max="10755" width="22.28515625" style="81" customWidth="1"/>
    <col min="10756" max="10756" width="19.42578125" style="81" customWidth="1"/>
    <col min="10757" max="10758" width="23.28515625" style="81" customWidth="1"/>
    <col min="10759" max="10759" width="25.28515625" style="81" customWidth="1"/>
    <col min="10760" max="10760" width="25" style="81" customWidth="1"/>
    <col min="10761" max="10761" width="24.7109375" style="81" customWidth="1"/>
    <col min="10762" max="11009" width="11.42578125" style="81"/>
    <col min="11010" max="11011" width="22.28515625" style="81" customWidth="1"/>
    <col min="11012" max="11012" width="19.42578125" style="81" customWidth="1"/>
    <col min="11013" max="11014" width="23.28515625" style="81" customWidth="1"/>
    <col min="11015" max="11015" width="25.28515625" style="81" customWidth="1"/>
    <col min="11016" max="11016" width="25" style="81" customWidth="1"/>
    <col min="11017" max="11017" width="24.7109375" style="81" customWidth="1"/>
    <col min="11018" max="11265" width="11.42578125" style="81"/>
    <col min="11266" max="11267" width="22.28515625" style="81" customWidth="1"/>
    <col min="11268" max="11268" width="19.42578125" style="81" customWidth="1"/>
    <col min="11269" max="11270" width="23.28515625" style="81" customWidth="1"/>
    <col min="11271" max="11271" width="25.28515625" style="81" customWidth="1"/>
    <col min="11272" max="11272" width="25" style="81" customWidth="1"/>
    <col min="11273" max="11273" width="24.7109375" style="81" customWidth="1"/>
    <col min="11274" max="11521" width="11.42578125" style="81"/>
    <col min="11522" max="11523" width="22.28515625" style="81" customWidth="1"/>
    <col min="11524" max="11524" width="19.42578125" style="81" customWidth="1"/>
    <col min="11525" max="11526" width="23.28515625" style="81" customWidth="1"/>
    <col min="11527" max="11527" width="25.28515625" style="81" customWidth="1"/>
    <col min="11528" max="11528" width="25" style="81" customWidth="1"/>
    <col min="11529" max="11529" width="24.7109375" style="81" customWidth="1"/>
    <col min="11530" max="11777" width="11.42578125" style="81"/>
    <col min="11778" max="11779" width="22.28515625" style="81" customWidth="1"/>
    <col min="11780" max="11780" width="19.42578125" style="81" customWidth="1"/>
    <col min="11781" max="11782" width="23.28515625" style="81" customWidth="1"/>
    <col min="11783" max="11783" width="25.28515625" style="81" customWidth="1"/>
    <col min="11784" max="11784" width="25" style="81" customWidth="1"/>
    <col min="11785" max="11785" width="24.7109375" style="81" customWidth="1"/>
    <col min="11786" max="12033" width="11.42578125" style="81"/>
    <col min="12034" max="12035" width="22.28515625" style="81" customWidth="1"/>
    <col min="12036" max="12036" width="19.42578125" style="81" customWidth="1"/>
    <col min="12037" max="12038" width="23.28515625" style="81" customWidth="1"/>
    <col min="12039" max="12039" width="25.28515625" style="81" customWidth="1"/>
    <col min="12040" max="12040" width="25" style="81" customWidth="1"/>
    <col min="12041" max="12041" width="24.7109375" style="81" customWidth="1"/>
    <col min="12042" max="12289" width="11.42578125" style="81"/>
    <col min="12290" max="12291" width="22.28515625" style="81" customWidth="1"/>
    <col min="12292" max="12292" width="19.42578125" style="81" customWidth="1"/>
    <col min="12293" max="12294" width="23.28515625" style="81" customWidth="1"/>
    <col min="12295" max="12295" width="25.28515625" style="81" customWidth="1"/>
    <col min="12296" max="12296" width="25" style="81" customWidth="1"/>
    <col min="12297" max="12297" width="24.7109375" style="81" customWidth="1"/>
    <col min="12298" max="12545" width="11.42578125" style="81"/>
    <col min="12546" max="12547" width="22.28515625" style="81" customWidth="1"/>
    <col min="12548" max="12548" width="19.42578125" style="81" customWidth="1"/>
    <col min="12549" max="12550" width="23.28515625" style="81" customWidth="1"/>
    <col min="12551" max="12551" width="25.28515625" style="81" customWidth="1"/>
    <col min="12552" max="12552" width="25" style="81" customWidth="1"/>
    <col min="12553" max="12553" width="24.7109375" style="81" customWidth="1"/>
    <col min="12554" max="12801" width="11.42578125" style="81"/>
    <col min="12802" max="12803" width="22.28515625" style="81" customWidth="1"/>
    <col min="12804" max="12804" width="19.42578125" style="81" customWidth="1"/>
    <col min="12805" max="12806" width="23.28515625" style="81" customWidth="1"/>
    <col min="12807" max="12807" width="25.28515625" style="81" customWidth="1"/>
    <col min="12808" max="12808" width="25" style="81" customWidth="1"/>
    <col min="12809" max="12809" width="24.7109375" style="81" customWidth="1"/>
    <col min="12810" max="13057" width="11.42578125" style="81"/>
    <col min="13058" max="13059" width="22.28515625" style="81" customWidth="1"/>
    <col min="13060" max="13060" width="19.42578125" style="81" customWidth="1"/>
    <col min="13061" max="13062" width="23.28515625" style="81" customWidth="1"/>
    <col min="13063" max="13063" width="25.28515625" style="81" customWidth="1"/>
    <col min="13064" max="13064" width="25" style="81" customWidth="1"/>
    <col min="13065" max="13065" width="24.7109375" style="81" customWidth="1"/>
    <col min="13066" max="13313" width="11.42578125" style="81"/>
    <col min="13314" max="13315" width="22.28515625" style="81" customWidth="1"/>
    <col min="13316" max="13316" width="19.42578125" style="81" customWidth="1"/>
    <col min="13317" max="13318" width="23.28515625" style="81" customWidth="1"/>
    <col min="13319" max="13319" width="25.28515625" style="81" customWidth="1"/>
    <col min="13320" max="13320" width="25" style="81" customWidth="1"/>
    <col min="13321" max="13321" width="24.7109375" style="81" customWidth="1"/>
    <col min="13322" max="13569" width="11.42578125" style="81"/>
    <col min="13570" max="13571" width="22.28515625" style="81" customWidth="1"/>
    <col min="13572" max="13572" width="19.42578125" style="81" customWidth="1"/>
    <col min="13573" max="13574" width="23.28515625" style="81" customWidth="1"/>
    <col min="13575" max="13575" width="25.28515625" style="81" customWidth="1"/>
    <col min="13576" max="13576" width="25" style="81" customWidth="1"/>
    <col min="13577" max="13577" width="24.7109375" style="81" customWidth="1"/>
    <col min="13578" max="13825" width="11.42578125" style="81"/>
    <col min="13826" max="13827" width="22.28515625" style="81" customWidth="1"/>
    <col min="13828" max="13828" width="19.42578125" style="81" customWidth="1"/>
    <col min="13829" max="13830" width="23.28515625" style="81" customWidth="1"/>
    <col min="13831" max="13831" width="25.28515625" style="81" customWidth="1"/>
    <col min="13832" max="13832" width="25" style="81" customWidth="1"/>
    <col min="13833" max="13833" width="24.7109375" style="81" customWidth="1"/>
    <col min="13834" max="14081" width="11.42578125" style="81"/>
    <col min="14082" max="14083" width="22.28515625" style="81" customWidth="1"/>
    <col min="14084" max="14084" width="19.42578125" style="81" customWidth="1"/>
    <col min="14085" max="14086" width="23.28515625" style="81" customWidth="1"/>
    <col min="14087" max="14087" width="25.28515625" style="81" customWidth="1"/>
    <col min="14088" max="14088" width="25" style="81" customWidth="1"/>
    <col min="14089" max="14089" width="24.7109375" style="81" customWidth="1"/>
    <col min="14090" max="14337" width="11.42578125" style="81"/>
    <col min="14338" max="14339" width="22.28515625" style="81" customWidth="1"/>
    <col min="14340" max="14340" width="19.42578125" style="81" customWidth="1"/>
    <col min="14341" max="14342" width="23.28515625" style="81" customWidth="1"/>
    <col min="14343" max="14343" width="25.28515625" style="81" customWidth="1"/>
    <col min="14344" max="14344" width="25" style="81" customWidth="1"/>
    <col min="14345" max="14345" width="24.7109375" style="81" customWidth="1"/>
    <col min="14346" max="14593" width="11.42578125" style="81"/>
    <col min="14594" max="14595" width="22.28515625" style="81" customWidth="1"/>
    <col min="14596" max="14596" width="19.42578125" style="81" customWidth="1"/>
    <col min="14597" max="14598" width="23.28515625" style="81" customWidth="1"/>
    <col min="14599" max="14599" width="25.28515625" style="81" customWidth="1"/>
    <col min="14600" max="14600" width="25" style="81" customWidth="1"/>
    <col min="14601" max="14601" width="24.7109375" style="81" customWidth="1"/>
    <col min="14602" max="14849" width="11.42578125" style="81"/>
    <col min="14850" max="14851" width="22.28515625" style="81" customWidth="1"/>
    <col min="14852" max="14852" width="19.42578125" style="81" customWidth="1"/>
    <col min="14853" max="14854" width="23.28515625" style="81" customWidth="1"/>
    <col min="14855" max="14855" width="25.28515625" style="81" customWidth="1"/>
    <col min="14856" max="14856" width="25" style="81" customWidth="1"/>
    <col min="14857" max="14857" width="24.7109375" style="81" customWidth="1"/>
    <col min="14858" max="15105" width="11.42578125" style="81"/>
    <col min="15106" max="15107" width="22.28515625" style="81" customWidth="1"/>
    <col min="15108" max="15108" width="19.42578125" style="81" customWidth="1"/>
    <col min="15109" max="15110" width="23.28515625" style="81" customWidth="1"/>
    <col min="15111" max="15111" width="25.28515625" style="81" customWidth="1"/>
    <col min="15112" max="15112" width="25" style="81" customWidth="1"/>
    <col min="15113" max="15113" width="24.7109375" style="81" customWidth="1"/>
    <col min="15114" max="15361" width="11.42578125" style="81"/>
    <col min="15362" max="15363" width="22.28515625" style="81" customWidth="1"/>
    <col min="15364" max="15364" width="19.42578125" style="81" customWidth="1"/>
    <col min="15365" max="15366" width="23.28515625" style="81" customWidth="1"/>
    <col min="15367" max="15367" width="25.28515625" style="81" customWidth="1"/>
    <col min="15368" max="15368" width="25" style="81" customWidth="1"/>
    <col min="15369" max="15369" width="24.7109375" style="81" customWidth="1"/>
    <col min="15370" max="15617" width="11.42578125" style="81"/>
    <col min="15618" max="15619" width="22.28515625" style="81" customWidth="1"/>
    <col min="15620" max="15620" width="19.42578125" style="81" customWidth="1"/>
    <col min="15621" max="15622" width="23.28515625" style="81" customWidth="1"/>
    <col min="15623" max="15623" width="25.28515625" style="81" customWidth="1"/>
    <col min="15624" max="15624" width="25" style="81" customWidth="1"/>
    <col min="15625" max="15625" width="24.7109375" style="81" customWidth="1"/>
    <col min="15626" max="15873" width="11.42578125" style="81"/>
    <col min="15874" max="15875" width="22.28515625" style="81" customWidth="1"/>
    <col min="15876" max="15876" width="19.42578125" style="81" customWidth="1"/>
    <col min="15877" max="15878" width="23.28515625" style="81" customWidth="1"/>
    <col min="15879" max="15879" width="25.28515625" style="81" customWidth="1"/>
    <col min="15880" max="15880" width="25" style="81" customWidth="1"/>
    <col min="15881" max="15881" width="24.7109375" style="81" customWidth="1"/>
    <col min="15882" max="16129" width="11.42578125" style="81"/>
    <col min="16130" max="16131" width="22.28515625" style="81" customWidth="1"/>
    <col min="16132" max="16132" width="19.42578125" style="81" customWidth="1"/>
    <col min="16133" max="16134" width="23.28515625" style="81" customWidth="1"/>
    <col min="16135" max="16135" width="25.28515625" style="81" customWidth="1"/>
    <col min="16136" max="16136" width="25" style="81" customWidth="1"/>
    <col min="16137" max="16137" width="24.7109375" style="81" customWidth="1"/>
    <col min="16138" max="16384" width="11.42578125" style="81"/>
  </cols>
  <sheetData>
    <row r="1" spans="2:9" ht="6" customHeight="1" thickBot="1" x14ac:dyDescent="0.3">
      <c r="B1" s="80"/>
      <c r="C1" s="80"/>
      <c r="D1" s="80"/>
      <c r="E1" s="80"/>
      <c r="F1" s="80"/>
      <c r="G1" s="80"/>
      <c r="H1" s="80"/>
      <c r="I1" s="80"/>
    </row>
    <row r="2" spans="2:9" ht="15.75" thickTop="1" x14ac:dyDescent="0.25">
      <c r="B2" s="734" t="s">
        <v>349</v>
      </c>
      <c r="C2" s="735"/>
      <c r="D2" s="735"/>
      <c r="E2" s="735"/>
      <c r="F2" s="735"/>
      <c r="G2" s="735"/>
      <c r="H2" s="735"/>
      <c r="I2" s="736"/>
    </row>
    <row r="3" spans="2:9" ht="6.75" customHeight="1" x14ac:dyDescent="0.25">
      <c r="B3" s="737"/>
      <c r="C3" s="738"/>
      <c r="D3" s="738"/>
      <c r="E3" s="738"/>
      <c r="F3" s="738"/>
      <c r="G3" s="738"/>
      <c r="H3" s="738"/>
      <c r="I3" s="739"/>
    </row>
    <row r="4" spans="2:9" x14ac:dyDescent="0.25">
      <c r="B4" s="737" t="s">
        <v>43</v>
      </c>
      <c r="C4" s="738"/>
      <c r="D4" s="738"/>
      <c r="E4" s="738"/>
      <c r="F4" s="738"/>
      <c r="G4" s="738"/>
      <c r="H4" s="738"/>
      <c r="I4" s="739"/>
    </row>
    <row r="5" spans="2:9" x14ac:dyDescent="0.25">
      <c r="B5" s="740" t="s">
        <v>341</v>
      </c>
      <c r="C5" s="741"/>
      <c r="D5" s="741"/>
      <c r="E5" s="741"/>
      <c r="F5" s="741"/>
      <c r="G5" s="741"/>
      <c r="H5" s="741"/>
      <c r="I5" s="742"/>
    </row>
    <row r="6" spans="2:9" x14ac:dyDescent="0.25">
      <c r="B6" s="505" t="s">
        <v>712</v>
      </c>
      <c r="C6" s="506"/>
      <c r="D6" s="524"/>
      <c r="E6" s="83"/>
      <c r="F6" s="83"/>
      <c r="G6" s="83"/>
      <c r="H6" s="743" t="s">
        <v>942</v>
      </c>
      <c r="I6" s="744"/>
    </row>
    <row r="7" spans="2:9" ht="15.75" thickBot="1" x14ac:dyDescent="0.3">
      <c r="B7" s="84"/>
      <c r="C7" s="85"/>
      <c r="D7" s="85"/>
      <c r="E7" s="85"/>
      <c r="F7" s="85"/>
      <c r="G7" s="85"/>
      <c r="H7" s="85"/>
      <c r="I7" s="86"/>
    </row>
    <row r="8" spans="2:9" ht="16.5" thickTop="1" thickBot="1" x14ac:dyDescent="0.3">
      <c r="B8" s="87"/>
      <c r="C8" s="87"/>
      <c r="D8" s="87"/>
      <c r="E8" s="87"/>
      <c r="F8" s="87"/>
      <c r="G8" s="88"/>
      <c r="H8" s="88"/>
      <c r="I8" s="88"/>
    </row>
    <row r="9" spans="2:9" ht="24.75" customHeight="1" thickTop="1" x14ac:dyDescent="0.25">
      <c r="B9" s="734" t="s">
        <v>497</v>
      </c>
      <c r="C9" s="735"/>
      <c r="D9" s="735"/>
      <c r="E9" s="735"/>
      <c r="F9" s="735"/>
      <c r="G9" s="747" t="s">
        <v>498</v>
      </c>
      <c r="H9" s="747" t="s">
        <v>499</v>
      </c>
      <c r="I9" s="749" t="s">
        <v>500</v>
      </c>
    </row>
    <row r="10" spans="2:9" ht="21" customHeight="1" thickBot="1" x14ac:dyDescent="0.3">
      <c r="B10" s="745"/>
      <c r="C10" s="746"/>
      <c r="D10" s="746"/>
      <c r="E10" s="746"/>
      <c r="F10" s="746"/>
      <c r="G10" s="748"/>
      <c r="H10" s="748"/>
      <c r="I10" s="750"/>
    </row>
    <row r="11" spans="2:9" ht="42" customHeight="1" thickTop="1" thickBot="1" x14ac:dyDescent="0.3">
      <c r="B11" s="89" t="s">
        <v>501</v>
      </c>
      <c r="C11" s="89" t="s">
        <v>502</v>
      </c>
      <c r="D11" s="89" t="s">
        <v>503</v>
      </c>
      <c r="E11" s="89" t="s">
        <v>504</v>
      </c>
      <c r="F11" s="89" t="s">
        <v>505</v>
      </c>
      <c r="G11" s="90" t="s">
        <v>342</v>
      </c>
      <c r="H11" s="90" t="s">
        <v>506</v>
      </c>
      <c r="I11" s="90" t="s">
        <v>507</v>
      </c>
    </row>
    <row r="12" spans="2:9" ht="7.5" customHeight="1" thickTop="1" thickBot="1" x14ac:dyDescent="0.3">
      <c r="B12" s="91"/>
      <c r="C12" s="91"/>
      <c r="D12" s="91"/>
      <c r="E12" s="91"/>
      <c r="F12" s="91"/>
      <c r="G12" s="91"/>
      <c r="H12" s="91"/>
      <c r="I12" s="91"/>
    </row>
    <row r="13" spans="2:9" ht="22.5" customHeight="1" thickTop="1" thickBot="1" x14ac:dyDescent="0.3">
      <c r="B13" s="751" t="s">
        <v>508</v>
      </c>
      <c r="C13" s="752"/>
      <c r="D13" s="752"/>
      <c r="E13" s="752"/>
      <c r="F13" s="752"/>
      <c r="G13" s="752"/>
      <c r="H13" s="752"/>
      <c r="I13" s="753"/>
    </row>
    <row r="14" spans="2:9" ht="19.5" customHeight="1" thickTop="1" x14ac:dyDescent="0.25">
      <c r="B14" s="731" t="s">
        <v>514</v>
      </c>
      <c r="C14" s="732"/>
      <c r="D14" s="732"/>
      <c r="E14" s="732"/>
      <c r="F14" s="732"/>
      <c r="G14" s="732"/>
      <c r="H14" s="732"/>
      <c r="I14" s="733"/>
    </row>
    <row r="15" spans="2:9" x14ac:dyDescent="0.25">
      <c r="B15" s="92"/>
      <c r="C15" s="93"/>
      <c r="D15" s="94"/>
      <c r="E15" s="94"/>
      <c r="F15" s="94"/>
      <c r="G15" s="95"/>
      <c r="H15" s="95"/>
      <c r="I15" s="95"/>
    </row>
    <row r="16" spans="2:9" x14ac:dyDescent="0.25">
      <c r="B16" s="92"/>
      <c r="C16" s="93"/>
      <c r="D16" s="94"/>
      <c r="E16" s="94"/>
      <c r="F16" s="94"/>
      <c r="G16" s="95"/>
      <c r="H16" s="95"/>
      <c r="I16" s="95"/>
    </row>
    <row r="17" spans="2:9" x14ac:dyDescent="0.25">
      <c r="B17" s="96"/>
      <c r="C17" s="97"/>
      <c r="D17" s="94"/>
      <c r="E17" s="94"/>
      <c r="F17" s="94"/>
      <c r="G17" s="95"/>
      <c r="H17" s="95"/>
      <c r="I17" s="95"/>
    </row>
    <row r="18" spans="2:9" x14ac:dyDescent="0.25">
      <c r="B18" s="92"/>
      <c r="C18" s="93"/>
      <c r="D18" s="94"/>
      <c r="E18" s="94"/>
      <c r="F18" s="94"/>
      <c r="G18" s="95"/>
      <c r="H18" s="95"/>
      <c r="I18" s="95"/>
    </row>
    <row r="19" spans="2:9" ht="16.5" customHeight="1" x14ac:dyDescent="0.25">
      <c r="B19" s="721" t="s">
        <v>509</v>
      </c>
      <c r="C19" s="722"/>
      <c r="D19" s="722"/>
      <c r="E19" s="722"/>
      <c r="F19" s="722"/>
      <c r="G19" s="722"/>
      <c r="H19" s="722"/>
      <c r="I19" s="723"/>
    </row>
    <row r="20" spans="2:9" x14ac:dyDescent="0.25">
      <c r="B20" s="92"/>
      <c r="C20" s="93"/>
      <c r="D20" s="94"/>
      <c r="E20" s="94"/>
      <c r="F20" s="94"/>
      <c r="G20" s="95"/>
      <c r="H20" s="95"/>
      <c r="I20" s="95"/>
    </row>
    <row r="21" spans="2:9" x14ac:dyDescent="0.25">
      <c r="B21" s="92"/>
      <c r="C21" s="93"/>
      <c r="D21" s="94"/>
      <c r="E21" s="94"/>
      <c r="F21" s="94"/>
      <c r="G21" s="95"/>
      <c r="H21" s="95"/>
      <c r="I21" s="95"/>
    </row>
    <row r="22" spans="2:9" x14ac:dyDescent="0.25">
      <c r="B22" s="92"/>
      <c r="C22" s="93"/>
      <c r="D22" s="94"/>
      <c r="E22" s="94"/>
      <c r="F22" s="94"/>
      <c r="G22" s="95"/>
      <c r="H22" s="95"/>
      <c r="I22" s="95"/>
    </row>
    <row r="23" spans="2:9" ht="25.5" customHeight="1" x14ac:dyDescent="0.25">
      <c r="B23" s="724" t="s">
        <v>510</v>
      </c>
      <c r="C23" s="725"/>
      <c r="D23" s="726"/>
      <c r="E23" s="726"/>
      <c r="F23" s="726"/>
      <c r="G23" s="98"/>
      <c r="H23" s="98"/>
      <c r="I23" s="98"/>
    </row>
    <row r="24" spans="2:9" ht="4.5" customHeight="1" thickBot="1" x14ac:dyDescent="0.3">
      <c r="B24" s="99"/>
      <c r="C24" s="100"/>
      <c r="D24" s="100"/>
      <c r="E24" s="100"/>
      <c r="F24" s="100"/>
      <c r="G24" s="101"/>
      <c r="H24" s="101"/>
      <c r="I24" s="102"/>
    </row>
    <row r="25" spans="2:9" ht="21" customHeight="1" thickTop="1" thickBot="1" x14ac:dyDescent="0.3">
      <c r="B25" s="751" t="s">
        <v>511</v>
      </c>
      <c r="C25" s="752"/>
      <c r="D25" s="752"/>
      <c r="E25" s="752"/>
      <c r="F25" s="752"/>
      <c r="G25" s="752"/>
      <c r="H25" s="752"/>
      <c r="I25" s="753"/>
    </row>
    <row r="26" spans="2:9" ht="22.5" customHeight="1" thickTop="1" x14ac:dyDescent="0.25">
      <c r="B26" s="731" t="s">
        <v>514</v>
      </c>
      <c r="C26" s="732"/>
      <c r="D26" s="732"/>
      <c r="E26" s="732"/>
      <c r="F26" s="732"/>
      <c r="G26" s="732"/>
      <c r="H26" s="732"/>
      <c r="I26" s="733"/>
    </row>
    <row r="27" spans="2:9" x14ac:dyDescent="0.25">
      <c r="B27" s="92"/>
      <c r="C27" s="93"/>
      <c r="D27" s="94"/>
      <c r="E27" s="94"/>
      <c r="F27" s="94"/>
      <c r="G27" s="95"/>
      <c r="H27" s="95"/>
      <c r="I27" s="103"/>
    </row>
    <row r="28" spans="2:9" x14ac:dyDescent="0.25">
      <c r="B28" s="92"/>
      <c r="C28" s="93"/>
      <c r="D28" s="94"/>
      <c r="E28" s="94"/>
      <c r="F28" s="94"/>
      <c r="G28" s="95"/>
      <c r="H28" s="95"/>
      <c r="I28" s="103"/>
    </row>
    <row r="29" spans="2:9" x14ac:dyDescent="0.25">
      <c r="B29" s="92"/>
      <c r="C29" s="93"/>
      <c r="D29" s="94"/>
      <c r="E29" s="94"/>
      <c r="F29" s="94"/>
      <c r="G29" s="95"/>
      <c r="H29" s="95"/>
      <c r="I29" s="103"/>
    </row>
    <row r="30" spans="2:9" x14ac:dyDescent="0.25">
      <c r="B30" s="92"/>
      <c r="C30" s="93"/>
      <c r="D30" s="94"/>
      <c r="E30" s="94"/>
      <c r="F30" s="94"/>
      <c r="G30" s="95"/>
      <c r="H30" s="95"/>
      <c r="I30" s="103"/>
    </row>
    <row r="31" spans="2:9" x14ac:dyDescent="0.25">
      <c r="B31" s="721" t="s">
        <v>509</v>
      </c>
      <c r="C31" s="722"/>
      <c r="D31" s="722"/>
      <c r="E31" s="722"/>
      <c r="F31" s="722"/>
      <c r="G31" s="722"/>
      <c r="H31" s="722"/>
      <c r="I31" s="723"/>
    </row>
    <row r="32" spans="2:9" x14ac:dyDescent="0.25">
      <c r="B32" s="92"/>
      <c r="C32" s="93"/>
      <c r="D32" s="94"/>
      <c r="E32" s="94"/>
      <c r="F32" s="94"/>
      <c r="G32" s="95"/>
      <c r="H32" s="95"/>
      <c r="I32" s="95"/>
    </row>
    <row r="33" spans="2:9" x14ac:dyDescent="0.25">
      <c r="B33" s="92"/>
      <c r="C33" s="93"/>
      <c r="D33" s="94"/>
      <c r="E33" s="94"/>
      <c r="F33" s="94"/>
      <c r="G33" s="95"/>
      <c r="H33" s="95"/>
      <c r="I33" s="95"/>
    </row>
    <row r="34" spans="2:9" x14ac:dyDescent="0.25">
      <c r="B34" s="92"/>
      <c r="C34" s="93"/>
      <c r="D34" s="94"/>
      <c r="E34" s="94"/>
      <c r="F34" s="94"/>
      <c r="G34" s="95"/>
      <c r="H34" s="95"/>
      <c r="I34" s="95"/>
    </row>
    <row r="35" spans="2:9" x14ac:dyDescent="0.25">
      <c r="B35" s="92"/>
      <c r="C35" s="93"/>
      <c r="D35" s="94"/>
      <c r="E35" s="94"/>
      <c r="F35" s="94"/>
      <c r="G35" s="95"/>
      <c r="H35" s="104"/>
      <c r="I35" s="95"/>
    </row>
    <row r="36" spans="2:9" ht="23.25" customHeight="1" x14ac:dyDescent="0.25">
      <c r="B36" s="724" t="s">
        <v>512</v>
      </c>
      <c r="C36" s="725"/>
      <c r="D36" s="726"/>
      <c r="E36" s="726"/>
      <c r="F36" s="726"/>
      <c r="G36" s="105"/>
      <c r="H36" s="105"/>
      <c r="I36" s="106"/>
    </row>
    <row r="37" spans="2:9" ht="27.75" customHeight="1" thickBot="1" x14ac:dyDescent="0.3">
      <c r="B37" s="727" t="s">
        <v>513</v>
      </c>
      <c r="C37" s="728"/>
      <c r="D37" s="728"/>
      <c r="E37" s="728"/>
      <c r="F37" s="728"/>
      <c r="G37" s="107"/>
      <c r="H37" s="107"/>
      <c r="I37" s="107"/>
    </row>
    <row r="38" spans="2:9" ht="9" customHeight="1" thickTop="1" x14ac:dyDescent="0.25">
      <c r="B38" s="108"/>
      <c r="C38" s="108"/>
      <c r="D38" s="108"/>
      <c r="E38" s="108"/>
      <c r="F38" s="108"/>
      <c r="G38" s="108"/>
      <c r="H38" s="108"/>
      <c r="I38" s="108"/>
    </row>
    <row r="39" spans="2:9" ht="15" customHeight="1" x14ac:dyDescent="0.25">
      <c r="B39" s="729" t="s">
        <v>53</v>
      </c>
      <c r="C39" s="729"/>
      <c r="D39" s="729"/>
      <c r="E39" s="729"/>
      <c r="F39" s="729"/>
      <c r="G39" s="729"/>
      <c r="H39" s="729"/>
      <c r="I39" s="729"/>
    </row>
    <row r="40" spans="2:9" ht="15" customHeight="1" x14ac:dyDescent="0.25">
      <c r="B40" s="108"/>
      <c r="C40" s="108"/>
      <c r="D40" s="108"/>
      <c r="E40" s="108"/>
      <c r="F40" s="108"/>
      <c r="G40" s="108"/>
      <c r="H40" s="108"/>
      <c r="I40" s="108"/>
    </row>
    <row r="41" spans="2:9" ht="15" customHeight="1" x14ac:dyDescent="0.25">
      <c r="B41" s="730"/>
      <c r="C41" s="730"/>
      <c r="D41" s="730"/>
      <c r="E41" s="730"/>
      <c r="F41" s="730"/>
      <c r="G41" s="730"/>
      <c r="H41" s="730"/>
      <c r="I41" s="730"/>
    </row>
    <row r="42" spans="2:9" x14ac:dyDescent="0.25">
      <c r="B42" s="730"/>
      <c r="C42" s="730"/>
      <c r="D42" s="730"/>
      <c r="E42" s="730"/>
      <c r="F42" s="730"/>
      <c r="G42" s="730"/>
      <c r="H42" s="730"/>
      <c r="I42" s="730"/>
    </row>
    <row r="43" spans="2:9" x14ac:dyDescent="0.25">
      <c r="B43" s="730"/>
      <c r="C43" s="730"/>
      <c r="D43" s="730"/>
      <c r="E43" s="730"/>
      <c r="F43" s="730"/>
      <c r="G43" s="730"/>
      <c r="H43" s="730"/>
      <c r="I43" s="730"/>
    </row>
    <row r="44" spans="2:9" x14ac:dyDescent="0.25">
      <c r="B44" s="80"/>
      <c r="C44" s="80"/>
      <c r="D44" s="80"/>
      <c r="E44" s="80"/>
      <c r="F44" s="80"/>
      <c r="G44" s="80"/>
      <c r="H44" s="80"/>
      <c r="I44" s="80"/>
    </row>
    <row r="46" spans="2:9" ht="16.5" x14ac:dyDescent="0.25">
      <c r="B46" s="30"/>
      <c r="C46" s="30"/>
      <c r="D46" s="30"/>
      <c r="E46" s="30"/>
      <c r="F46" s="30"/>
    </row>
    <row r="47" spans="2:9" ht="16.5" x14ac:dyDescent="0.25">
      <c r="B47" s="30"/>
      <c r="C47" s="30"/>
      <c r="D47" s="30"/>
      <c r="E47" s="30"/>
      <c r="F47" s="30"/>
    </row>
    <row r="48" spans="2:9" ht="16.5" x14ac:dyDescent="0.35">
      <c r="B48" s="23"/>
      <c r="C48" s="23"/>
      <c r="D48" s="23"/>
      <c r="E48" s="23"/>
      <c r="F48" s="23"/>
    </row>
    <row r="63" spans="3:3" x14ac:dyDescent="0.25">
      <c r="C63" s="144"/>
    </row>
    <row r="70" spans="4:4" x14ac:dyDescent="0.25">
      <c r="D70" s="140"/>
    </row>
  </sheetData>
  <customSheetViews>
    <customSheetView guid="{05A24B3F-0046-4A93-964B-C8E884CA78A3}" scale="85" showPageBreaks="1" showGridLines="0" fitToPage="1" printArea="1" view="pageBreakPreview" topLeftCell="A22">
      <selection activeCell="G64" sqref="G64"/>
      <pageMargins left="0.7" right="0.7" top="0.54" bottom="0.52" header="0.3" footer="0.3"/>
      <pageSetup scale="65" fitToHeight="0" orientation="landscape" r:id="rId1"/>
    </customSheetView>
    <customSheetView guid="{AB7C7113-F865-4779-9FA4-3A0AD2C9E93A}" scale="85" showPageBreaks="1" showGridLines="0" fitToPage="1" printArea="1" view="pageBreakPreview" topLeftCell="A22">
      <selection activeCell="G64" sqref="G64"/>
      <pageMargins left="0.7" right="0.7" top="0.54" bottom="0.52" header="0.3" footer="0.3"/>
      <pageSetup scale="65" fitToHeight="0" orientation="landscape" r:id="rId2"/>
    </customSheetView>
  </customSheetViews>
  <mergeCells count="20">
    <mergeCell ref="B26:I26"/>
    <mergeCell ref="B2:I2"/>
    <mergeCell ref="B3:I3"/>
    <mergeCell ref="B4:I4"/>
    <mergeCell ref="B5:I5"/>
    <mergeCell ref="H6:I6"/>
    <mergeCell ref="B9:F10"/>
    <mergeCell ref="G9:G10"/>
    <mergeCell ref="H9:H10"/>
    <mergeCell ref="I9:I10"/>
    <mergeCell ref="B13:I13"/>
    <mergeCell ref="B14:I14"/>
    <mergeCell ref="B19:I19"/>
    <mergeCell ref="B23:F23"/>
    <mergeCell ref="B25:I25"/>
    <mergeCell ref="B31:I31"/>
    <mergeCell ref="B36:F36"/>
    <mergeCell ref="B37:F37"/>
    <mergeCell ref="B39:I39"/>
    <mergeCell ref="B41:I43"/>
  </mergeCells>
  <pageMargins left="0.7" right="0.7" top="0.54" bottom="0.52" header="0.3" footer="0.3"/>
  <pageSetup scale="62" fitToHeight="0"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70"/>
  <sheetViews>
    <sheetView showGridLines="0" view="pageBreakPreview" topLeftCell="A55" zoomScaleNormal="100" zoomScaleSheetLayoutView="100" workbookViewId="0">
      <selection activeCell="I64" sqref="I64"/>
    </sheetView>
  </sheetViews>
  <sheetFormatPr baseColWidth="10" defaultRowHeight="15" x14ac:dyDescent="0.25"/>
  <cols>
    <col min="1" max="1" width="1.42578125" style="81" customWidth="1"/>
    <col min="2" max="2" width="22.28515625" style="81" customWidth="1"/>
    <col min="3" max="3" width="13.85546875" style="81" customWidth="1"/>
    <col min="4" max="4" width="19.85546875" style="81" customWidth="1"/>
    <col min="5" max="5" width="23.28515625" style="81" customWidth="1"/>
    <col min="6" max="6" width="27" style="81" customWidth="1"/>
    <col min="7" max="7" width="25.28515625" style="81" customWidth="1"/>
    <col min="8" max="8" width="24.7109375" style="81" customWidth="1"/>
    <col min="9" max="257" width="11.42578125" style="81"/>
    <col min="258" max="258" width="22.28515625" style="81" customWidth="1"/>
    <col min="259" max="259" width="13.85546875" style="81" customWidth="1"/>
    <col min="260" max="260" width="19.85546875" style="81" customWidth="1"/>
    <col min="261" max="261" width="23.28515625" style="81" customWidth="1"/>
    <col min="262" max="262" width="27" style="81" customWidth="1"/>
    <col min="263" max="263" width="25.28515625" style="81" customWidth="1"/>
    <col min="264" max="264" width="24.7109375" style="81" customWidth="1"/>
    <col min="265" max="513" width="11.42578125" style="81"/>
    <col min="514" max="514" width="22.28515625" style="81" customWidth="1"/>
    <col min="515" max="515" width="13.85546875" style="81" customWidth="1"/>
    <col min="516" max="516" width="19.85546875" style="81" customWidth="1"/>
    <col min="517" max="517" width="23.28515625" style="81" customWidth="1"/>
    <col min="518" max="518" width="27" style="81" customWidth="1"/>
    <col min="519" max="519" width="25.28515625" style="81" customWidth="1"/>
    <col min="520" max="520" width="24.7109375" style="81" customWidth="1"/>
    <col min="521" max="769" width="11.42578125" style="81"/>
    <col min="770" max="770" width="22.28515625" style="81" customWidth="1"/>
    <col min="771" max="771" width="13.85546875" style="81" customWidth="1"/>
    <col min="772" max="772" width="19.85546875" style="81" customWidth="1"/>
    <col min="773" max="773" width="23.28515625" style="81" customWidth="1"/>
    <col min="774" max="774" width="27" style="81" customWidth="1"/>
    <col min="775" max="775" width="25.28515625" style="81" customWidth="1"/>
    <col min="776" max="776" width="24.7109375" style="81" customWidth="1"/>
    <col min="777" max="1025" width="11.42578125" style="81"/>
    <col min="1026" max="1026" width="22.28515625" style="81" customWidth="1"/>
    <col min="1027" max="1027" width="13.85546875" style="81" customWidth="1"/>
    <col min="1028" max="1028" width="19.85546875" style="81" customWidth="1"/>
    <col min="1029" max="1029" width="23.28515625" style="81" customWidth="1"/>
    <col min="1030" max="1030" width="27" style="81" customWidth="1"/>
    <col min="1031" max="1031" width="25.28515625" style="81" customWidth="1"/>
    <col min="1032" max="1032" width="24.7109375" style="81" customWidth="1"/>
    <col min="1033" max="1281" width="11.42578125" style="81"/>
    <col min="1282" max="1282" width="22.28515625" style="81" customWidth="1"/>
    <col min="1283" max="1283" width="13.85546875" style="81" customWidth="1"/>
    <col min="1284" max="1284" width="19.85546875" style="81" customWidth="1"/>
    <col min="1285" max="1285" width="23.28515625" style="81" customWidth="1"/>
    <col min="1286" max="1286" width="27" style="81" customWidth="1"/>
    <col min="1287" max="1287" width="25.28515625" style="81" customWidth="1"/>
    <col min="1288" max="1288" width="24.7109375" style="81" customWidth="1"/>
    <col min="1289" max="1537" width="11.42578125" style="81"/>
    <col min="1538" max="1538" width="22.28515625" style="81" customWidth="1"/>
    <col min="1539" max="1539" width="13.85546875" style="81" customWidth="1"/>
    <col min="1540" max="1540" width="19.85546875" style="81" customWidth="1"/>
    <col min="1541" max="1541" width="23.28515625" style="81" customWidth="1"/>
    <col min="1542" max="1542" width="27" style="81" customWidth="1"/>
    <col min="1543" max="1543" width="25.28515625" style="81" customWidth="1"/>
    <col min="1544" max="1544" width="24.7109375" style="81" customWidth="1"/>
    <col min="1545" max="1793" width="11.42578125" style="81"/>
    <col min="1794" max="1794" width="22.28515625" style="81" customWidth="1"/>
    <col min="1795" max="1795" width="13.85546875" style="81" customWidth="1"/>
    <col min="1796" max="1796" width="19.85546875" style="81" customWidth="1"/>
    <col min="1797" max="1797" width="23.28515625" style="81" customWidth="1"/>
    <col min="1798" max="1798" width="27" style="81" customWidth="1"/>
    <col min="1799" max="1799" width="25.28515625" style="81" customWidth="1"/>
    <col min="1800" max="1800" width="24.7109375" style="81" customWidth="1"/>
    <col min="1801" max="2049" width="11.42578125" style="81"/>
    <col min="2050" max="2050" width="22.28515625" style="81" customWidth="1"/>
    <col min="2051" max="2051" width="13.85546875" style="81" customWidth="1"/>
    <col min="2052" max="2052" width="19.85546875" style="81" customWidth="1"/>
    <col min="2053" max="2053" width="23.28515625" style="81" customWidth="1"/>
    <col min="2054" max="2054" width="27" style="81" customWidth="1"/>
    <col min="2055" max="2055" width="25.28515625" style="81" customWidth="1"/>
    <col min="2056" max="2056" width="24.7109375" style="81" customWidth="1"/>
    <col min="2057" max="2305" width="11.42578125" style="81"/>
    <col min="2306" max="2306" width="22.28515625" style="81" customWidth="1"/>
    <col min="2307" max="2307" width="13.85546875" style="81" customWidth="1"/>
    <col min="2308" max="2308" width="19.85546875" style="81" customWidth="1"/>
    <col min="2309" max="2309" width="23.28515625" style="81" customWidth="1"/>
    <col min="2310" max="2310" width="27" style="81" customWidth="1"/>
    <col min="2311" max="2311" width="25.28515625" style="81" customWidth="1"/>
    <col min="2312" max="2312" width="24.7109375" style="81" customWidth="1"/>
    <col min="2313" max="2561" width="11.42578125" style="81"/>
    <col min="2562" max="2562" width="22.28515625" style="81" customWidth="1"/>
    <col min="2563" max="2563" width="13.85546875" style="81" customWidth="1"/>
    <col min="2564" max="2564" width="19.85546875" style="81" customWidth="1"/>
    <col min="2565" max="2565" width="23.28515625" style="81" customWidth="1"/>
    <col min="2566" max="2566" width="27" style="81" customWidth="1"/>
    <col min="2567" max="2567" width="25.28515625" style="81" customWidth="1"/>
    <col min="2568" max="2568" width="24.7109375" style="81" customWidth="1"/>
    <col min="2569" max="2817" width="11.42578125" style="81"/>
    <col min="2818" max="2818" width="22.28515625" style="81" customWidth="1"/>
    <col min="2819" max="2819" width="13.85546875" style="81" customWidth="1"/>
    <col min="2820" max="2820" width="19.85546875" style="81" customWidth="1"/>
    <col min="2821" max="2821" width="23.28515625" style="81" customWidth="1"/>
    <col min="2822" max="2822" width="27" style="81" customWidth="1"/>
    <col min="2823" max="2823" width="25.28515625" style="81" customWidth="1"/>
    <col min="2824" max="2824" width="24.7109375" style="81" customWidth="1"/>
    <col min="2825" max="3073" width="11.42578125" style="81"/>
    <col min="3074" max="3074" width="22.28515625" style="81" customWidth="1"/>
    <col min="3075" max="3075" width="13.85546875" style="81" customWidth="1"/>
    <col min="3076" max="3076" width="19.85546875" style="81" customWidth="1"/>
    <col min="3077" max="3077" width="23.28515625" style="81" customWidth="1"/>
    <col min="3078" max="3078" width="27" style="81" customWidth="1"/>
    <col min="3079" max="3079" width="25.28515625" style="81" customWidth="1"/>
    <col min="3080" max="3080" width="24.7109375" style="81" customWidth="1"/>
    <col min="3081" max="3329" width="11.42578125" style="81"/>
    <col min="3330" max="3330" width="22.28515625" style="81" customWidth="1"/>
    <col min="3331" max="3331" width="13.85546875" style="81" customWidth="1"/>
    <col min="3332" max="3332" width="19.85546875" style="81" customWidth="1"/>
    <col min="3333" max="3333" width="23.28515625" style="81" customWidth="1"/>
    <col min="3334" max="3334" width="27" style="81" customWidth="1"/>
    <col min="3335" max="3335" width="25.28515625" style="81" customWidth="1"/>
    <col min="3336" max="3336" width="24.7109375" style="81" customWidth="1"/>
    <col min="3337" max="3585" width="11.42578125" style="81"/>
    <col min="3586" max="3586" width="22.28515625" style="81" customWidth="1"/>
    <col min="3587" max="3587" width="13.85546875" style="81" customWidth="1"/>
    <col min="3588" max="3588" width="19.85546875" style="81" customWidth="1"/>
    <col min="3589" max="3589" width="23.28515625" style="81" customWidth="1"/>
    <col min="3590" max="3590" width="27" style="81" customWidth="1"/>
    <col min="3591" max="3591" width="25.28515625" style="81" customWidth="1"/>
    <col min="3592" max="3592" width="24.7109375" style="81" customWidth="1"/>
    <col min="3593" max="3841" width="11.42578125" style="81"/>
    <col min="3842" max="3842" width="22.28515625" style="81" customWidth="1"/>
    <col min="3843" max="3843" width="13.85546875" style="81" customWidth="1"/>
    <col min="3844" max="3844" width="19.85546875" style="81" customWidth="1"/>
    <col min="3845" max="3845" width="23.28515625" style="81" customWidth="1"/>
    <col min="3846" max="3846" width="27" style="81" customWidth="1"/>
    <col min="3847" max="3847" width="25.28515625" style="81" customWidth="1"/>
    <col min="3848" max="3848" width="24.7109375" style="81" customWidth="1"/>
    <col min="3849" max="4097" width="11.42578125" style="81"/>
    <col min="4098" max="4098" width="22.28515625" style="81" customWidth="1"/>
    <col min="4099" max="4099" width="13.85546875" style="81" customWidth="1"/>
    <col min="4100" max="4100" width="19.85546875" style="81" customWidth="1"/>
    <col min="4101" max="4101" width="23.28515625" style="81" customWidth="1"/>
    <col min="4102" max="4102" width="27" style="81" customWidth="1"/>
    <col min="4103" max="4103" width="25.28515625" style="81" customWidth="1"/>
    <col min="4104" max="4104" width="24.7109375" style="81" customWidth="1"/>
    <col min="4105" max="4353" width="11.42578125" style="81"/>
    <col min="4354" max="4354" width="22.28515625" style="81" customWidth="1"/>
    <col min="4355" max="4355" width="13.85546875" style="81" customWidth="1"/>
    <col min="4356" max="4356" width="19.85546875" style="81" customWidth="1"/>
    <col min="4357" max="4357" width="23.28515625" style="81" customWidth="1"/>
    <col min="4358" max="4358" width="27" style="81" customWidth="1"/>
    <col min="4359" max="4359" width="25.28515625" style="81" customWidth="1"/>
    <col min="4360" max="4360" width="24.7109375" style="81" customWidth="1"/>
    <col min="4361" max="4609" width="11.42578125" style="81"/>
    <col min="4610" max="4610" width="22.28515625" style="81" customWidth="1"/>
    <col min="4611" max="4611" width="13.85546875" style="81" customWidth="1"/>
    <col min="4612" max="4612" width="19.85546875" style="81" customWidth="1"/>
    <col min="4613" max="4613" width="23.28515625" style="81" customWidth="1"/>
    <col min="4614" max="4614" width="27" style="81" customWidth="1"/>
    <col min="4615" max="4615" width="25.28515625" style="81" customWidth="1"/>
    <col min="4616" max="4616" width="24.7109375" style="81" customWidth="1"/>
    <col min="4617" max="4865" width="11.42578125" style="81"/>
    <col min="4866" max="4866" width="22.28515625" style="81" customWidth="1"/>
    <col min="4867" max="4867" width="13.85546875" style="81" customWidth="1"/>
    <col min="4868" max="4868" width="19.85546875" style="81" customWidth="1"/>
    <col min="4869" max="4869" width="23.28515625" style="81" customWidth="1"/>
    <col min="4870" max="4870" width="27" style="81" customWidth="1"/>
    <col min="4871" max="4871" width="25.28515625" style="81" customWidth="1"/>
    <col min="4872" max="4872" width="24.7109375" style="81" customWidth="1"/>
    <col min="4873" max="5121" width="11.42578125" style="81"/>
    <col min="5122" max="5122" width="22.28515625" style="81" customWidth="1"/>
    <col min="5123" max="5123" width="13.85546875" style="81" customWidth="1"/>
    <col min="5124" max="5124" width="19.85546875" style="81" customWidth="1"/>
    <col min="5125" max="5125" width="23.28515625" style="81" customWidth="1"/>
    <col min="5126" max="5126" width="27" style="81" customWidth="1"/>
    <col min="5127" max="5127" width="25.28515625" style="81" customWidth="1"/>
    <col min="5128" max="5128" width="24.7109375" style="81" customWidth="1"/>
    <col min="5129" max="5377" width="11.42578125" style="81"/>
    <col min="5378" max="5378" width="22.28515625" style="81" customWidth="1"/>
    <col min="5379" max="5379" width="13.85546875" style="81" customWidth="1"/>
    <col min="5380" max="5380" width="19.85546875" style="81" customWidth="1"/>
    <col min="5381" max="5381" width="23.28515625" style="81" customWidth="1"/>
    <col min="5382" max="5382" width="27" style="81" customWidth="1"/>
    <col min="5383" max="5383" width="25.28515625" style="81" customWidth="1"/>
    <col min="5384" max="5384" width="24.7109375" style="81" customWidth="1"/>
    <col min="5385" max="5633" width="11.42578125" style="81"/>
    <col min="5634" max="5634" width="22.28515625" style="81" customWidth="1"/>
    <col min="5635" max="5635" width="13.85546875" style="81" customWidth="1"/>
    <col min="5636" max="5636" width="19.85546875" style="81" customWidth="1"/>
    <col min="5637" max="5637" width="23.28515625" style="81" customWidth="1"/>
    <col min="5638" max="5638" width="27" style="81" customWidth="1"/>
    <col min="5639" max="5639" width="25.28515625" style="81" customWidth="1"/>
    <col min="5640" max="5640" width="24.7109375" style="81" customWidth="1"/>
    <col min="5641" max="5889" width="11.42578125" style="81"/>
    <col min="5890" max="5890" width="22.28515625" style="81" customWidth="1"/>
    <col min="5891" max="5891" width="13.85546875" style="81" customWidth="1"/>
    <col min="5892" max="5892" width="19.85546875" style="81" customWidth="1"/>
    <col min="5893" max="5893" width="23.28515625" style="81" customWidth="1"/>
    <col min="5894" max="5894" width="27" style="81" customWidth="1"/>
    <col min="5895" max="5895" width="25.28515625" style="81" customWidth="1"/>
    <col min="5896" max="5896" width="24.7109375" style="81" customWidth="1"/>
    <col min="5897" max="6145" width="11.42578125" style="81"/>
    <col min="6146" max="6146" width="22.28515625" style="81" customWidth="1"/>
    <col min="6147" max="6147" width="13.85546875" style="81" customWidth="1"/>
    <col min="6148" max="6148" width="19.85546875" style="81" customWidth="1"/>
    <col min="6149" max="6149" width="23.28515625" style="81" customWidth="1"/>
    <col min="6150" max="6150" width="27" style="81" customWidth="1"/>
    <col min="6151" max="6151" width="25.28515625" style="81" customWidth="1"/>
    <col min="6152" max="6152" width="24.7109375" style="81" customWidth="1"/>
    <col min="6153" max="6401" width="11.42578125" style="81"/>
    <col min="6402" max="6402" width="22.28515625" style="81" customWidth="1"/>
    <col min="6403" max="6403" width="13.85546875" style="81" customWidth="1"/>
    <col min="6404" max="6404" width="19.85546875" style="81" customWidth="1"/>
    <col min="6405" max="6405" width="23.28515625" style="81" customWidth="1"/>
    <col min="6406" max="6406" width="27" style="81" customWidth="1"/>
    <col min="6407" max="6407" width="25.28515625" style="81" customWidth="1"/>
    <col min="6408" max="6408" width="24.7109375" style="81" customWidth="1"/>
    <col min="6409" max="6657" width="11.42578125" style="81"/>
    <col min="6658" max="6658" width="22.28515625" style="81" customWidth="1"/>
    <col min="6659" max="6659" width="13.85546875" style="81" customWidth="1"/>
    <col min="6660" max="6660" width="19.85546875" style="81" customWidth="1"/>
    <col min="6661" max="6661" width="23.28515625" style="81" customWidth="1"/>
    <col min="6662" max="6662" width="27" style="81" customWidth="1"/>
    <col min="6663" max="6663" width="25.28515625" style="81" customWidth="1"/>
    <col min="6664" max="6664" width="24.7109375" style="81" customWidth="1"/>
    <col min="6665" max="6913" width="11.42578125" style="81"/>
    <col min="6914" max="6914" width="22.28515625" style="81" customWidth="1"/>
    <col min="6915" max="6915" width="13.85546875" style="81" customWidth="1"/>
    <col min="6916" max="6916" width="19.85546875" style="81" customWidth="1"/>
    <col min="6917" max="6917" width="23.28515625" style="81" customWidth="1"/>
    <col min="6918" max="6918" width="27" style="81" customWidth="1"/>
    <col min="6919" max="6919" width="25.28515625" style="81" customWidth="1"/>
    <col min="6920" max="6920" width="24.7109375" style="81" customWidth="1"/>
    <col min="6921" max="7169" width="11.42578125" style="81"/>
    <col min="7170" max="7170" width="22.28515625" style="81" customWidth="1"/>
    <col min="7171" max="7171" width="13.85546875" style="81" customWidth="1"/>
    <col min="7172" max="7172" width="19.85546875" style="81" customWidth="1"/>
    <col min="7173" max="7173" width="23.28515625" style="81" customWidth="1"/>
    <col min="7174" max="7174" width="27" style="81" customWidth="1"/>
    <col min="7175" max="7175" width="25.28515625" style="81" customWidth="1"/>
    <col min="7176" max="7176" width="24.7109375" style="81" customWidth="1"/>
    <col min="7177" max="7425" width="11.42578125" style="81"/>
    <col min="7426" max="7426" width="22.28515625" style="81" customWidth="1"/>
    <col min="7427" max="7427" width="13.85546875" style="81" customWidth="1"/>
    <col min="7428" max="7428" width="19.85546875" style="81" customWidth="1"/>
    <col min="7429" max="7429" width="23.28515625" style="81" customWidth="1"/>
    <col min="7430" max="7430" width="27" style="81" customWidth="1"/>
    <col min="7431" max="7431" width="25.28515625" style="81" customWidth="1"/>
    <col min="7432" max="7432" width="24.7109375" style="81" customWidth="1"/>
    <col min="7433" max="7681" width="11.42578125" style="81"/>
    <col min="7682" max="7682" width="22.28515625" style="81" customWidth="1"/>
    <col min="7683" max="7683" width="13.85546875" style="81" customWidth="1"/>
    <col min="7684" max="7684" width="19.85546875" style="81" customWidth="1"/>
    <col min="7685" max="7685" width="23.28515625" style="81" customWidth="1"/>
    <col min="7686" max="7686" width="27" style="81" customWidth="1"/>
    <col min="7687" max="7687" width="25.28515625" style="81" customWidth="1"/>
    <col min="7688" max="7688" width="24.7109375" style="81" customWidth="1"/>
    <col min="7689" max="7937" width="11.42578125" style="81"/>
    <col min="7938" max="7938" width="22.28515625" style="81" customWidth="1"/>
    <col min="7939" max="7939" width="13.85546875" style="81" customWidth="1"/>
    <col min="7940" max="7940" width="19.85546875" style="81" customWidth="1"/>
    <col min="7941" max="7941" width="23.28515625" style="81" customWidth="1"/>
    <col min="7942" max="7942" width="27" style="81" customWidth="1"/>
    <col min="7943" max="7943" width="25.28515625" style="81" customWidth="1"/>
    <col min="7944" max="7944" width="24.7109375" style="81" customWidth="1"/>
    <col min="7945" max="8193" width="11.42578125" style="81"/>
    <col min="8194" max="8194" width="22.28515625" style="81" customWidth="1"/>
    <col min="8195" max="8195" width="13.85546875" style="81" customWidth="1"/>
    <col min="8196" max="8196" width="19.85546875" style="81" customWidth="1"/>
    <col min="8197" max="8197" width="23.28515625" style="81" customWidth="1"/>
    <col min="8198" max="8198" width="27" style="81" customWidth="1"/>
    <col min="8199" max="8199" width="25.28515625" style="81" customWidth="1"/>
    <col min="8200" max="8200" width="24.7109375" style="81" customWidth="1"/>
    <col min="8201" max="8449" width="11.42578125" style="81"/>
    <col min="8450" max="8450" width="22.28515625" style="81" customWidth="1"/>
    <col min="8451" max="8451" width="13.85546875" style="81" customWidth="1"/>
    <col min="8452" max="8452" width="19.85546875" style="81" customWidth="1"/>
    <col min="8453" max="8453" width="23.28515625" style="81" customWidth="1"/>
    <col min="8454" max="8454" width="27" style="81" customWidth="1"/>
    <col min="8455" max="8455" width="25.28515625" style="81" customWidth="1"/>
    <col min="8456" max="8456" width="24.7109375" style="81" customWidth="1"/>
    <col min="8457" max="8705" width="11.42578125" style="81"/>
    <col min="8706" max="8706" width="22.28515625" style="81" customWidth="1"/>
    <col min="8707" max="8707" width="13.85546875" style="81" customWidth="1"/>
    <col min="8708" max="8708" width="19.85546875" style="81" customWidth="1"/>
    <col min="8709" max="8709" width="23.28515625" style="81" customWidth="1"/>
    <col min="8710" max="8710" width="27" style="81" customWidth="1"/>
    <col min="8711" max="8711" width="25.28515625" style="81" customWidth="1"/>
    <col min="8712" max="8712" width="24.7109375" style="81" customWidth="1"/>
    <col min="8713" max="8961" width="11.42578125" style="81"/>
    <col min="8962" max="8962" width="22.28515625" style="81" customWidth="1"/>
    <col min="8963" max="8963" width="13.85546875" style="81" customWidth="1"/>
    <col min="8964" max="8964" width="19.85546875" style="81" customWidth="1"/>
    <col min="8965" max="8965" width="23.28515625" style="81" customWidth="1"/>
    <col min="8966" max="8966" width="27" style="81" customWidth="1"/>
    <col min="8967" max="8967" width="25.28515625" style="81" customWidth="1"/>
    <col min="8968" max="8968" width="24.7109375" style="81" customWidth="1"/>
    <col min="8969" max="9217" width="11.42578125" style="81"/>
    <col min="9218" max="9218" width="22.28515625" style="81" customWidth="1"/>
    <col min="9219" max="9219" width="13.85546875" style="81" customWidth="1"/>
    <col min="9220" max="9220" width="19.85546875" style="81" customWidth="1"/>
    <col min="9221" max="9221" width="23.28515625" style="81" customWidth="1"/>
    <col min="9222" max="9222" width="27" style="81" customWidth="1"/>
    <col min="9223" max="9223" width="25.28515625" style="81" customWidth="1"/>
    <col min="9224" max="9224" width="24.7109375" style="81" customWidth="1"/>
    <col min="9225" max="9473" width="11.42578125" style="81"/>
    <col min="9474" max="9474" width="22.28515625" style="81" customWidth="1"/>
    <col min="9475" max="9475" width="13.85546875" style="81" customWidth="1"/>
    <col min="9476" max="9476" width="19.85546875" style="81" customWidth="1"/>
    <col min="9477" max="9477" width="23.28515625" style="81" customWidth="1"/>
    <col min="9478" max="9478" width="27" style="81" customWidth="1"/>
    <col min="9479" max="9479" width="25.28515625" style="81" customWidth="1"/>
    <col min="9480" max="9480" width="24.7109375" style="81" customWidth="1"/>
    <col min="9481" max="9729" width="11.42578125" style="81"/>
    <col min="9730" max="9730" width="22.28515625" style="81" customWidth="1"/>
    <col min="9731" max="9731" width="13.85546875" style="81" customWidth="1"/>
    <col min="9732" max="9732" width="19.85546875" style="81" customWidth="1"/>
    <col min="9733" max="9733" width="23.28515625" style="81" customWidth="1"/>
    <col min="9734" max="9734" width="27" style="81" customWidth="1"/>
    <col min="9735" max="9735" width="25.28515625" style="81" customWidth="1"/>
    <col min="9736" max="9736" width="24.7109375" style="81" customWidth="1"/>
    <col min="9737" max="9985" width="11.42578125" style="81"/>
    <col min="9986" max="9986" width="22.28515625" style="81" customWidth="1"/>
    <col min="9987" max="9987" width="13.85546875" style="81" customWidth="1"/>
    <col min="9988" max="9988" width="19.85546875" style="81" customWidth="1"/>
    <col min="9989" max="9989" width="23.28515625" style="81" customWidth="1"/>
    <col min="9990" max="9990" width="27" style="81" customWidth="1"/>
    <col min="9991" max="9991" width="25.28515625" style="81" customWidth="1"/>
    <col min="9992" max="9992" width="24.7109375" style="81" customWidth="1"/>
    <col min="9993" max="10241" width="11.42578125" style="81"/>
    <col min="10242" max="10242" width="22.28515625" style="81" customWidth="1"/>
    <col min="10243" max="10243" width="13.85546875" style="81" customWidth="1"/>
    <col min="10244" max="10244" width="19.85546875" style="81" customWidth="1"/>
    <col min="10245" max="10245" width="23.28515625" style="81" customWidth="1"/>
    <col min="10246" max="10246" width="27" style="81" customWidth="1"/>
    <col min="10247" max="10247" width="25.28515625" style="81" customWidth="1"/>
    <col min="10248" max="10248" width="24.7109375" style="81" customWidth="1"/>
    <col min="10249" max="10497" width="11.42578125" style="81"/>
    <col min="10498" max="10498" width="22.28515625" style="81" customWidth="1"/>
    <col min="10499" max="10499" width="13.85546875" style="81" customWidth="1"/>
    <col min="10500" max="10500" width="19.85546875" style="81" customWidth="1"/>
    <col min="10501" max="10501" width="23.28515625" style="81" customWidth="1"/>
    <col min="10502" max="10502" width="27" style="81" customWidth="1"/>
    <col min="10503" max="10503" width="25.28515625" style="81" customWidth="1"/>
    <col min="10504" max="10504" width="24.7109375" style="81" customWidth="1"/>
    <col min="10505" max="10753" width="11.42578125" style="81"/>
    <col min="10754" max="10754" width="22.28515625" style="81" customWidth="1"/>
    <col min="10755" max="10755" width="13.85546875" style="81" customWidth="1"/>
    <col min="10756" max="10756" width="19.85546875" style="81" customWidth="1"/>
    <col min="10757" max="10757" width="23.28515625" style="81" customWidth="1"/>
    <col min="10758" max="10758" width="27" style="81" customWidth="1"/>
    <col min="10759" max="10759" width="25.28515625" style="81" customWidth="1"/>
    <col min="10760" max="10760" width="24.7109375" style="81" customWidth="1"/>
    <col min="10761" max="11009" width="11.42578125" style="81"/>
    <col min="11010" max="11010" width="22.28515625" style="81" customWidth="1"/>
    <col min="11011" max="11011" width="13.85546875" style="81" customWidth="1"/>
    <col min="11012" max="11012" width="19.85546875" style="81" customWidth="1"/>
    <col min="11013" max="11013" width="23.28515625" style="81" customWidth="1"/>
    <col min="11014" max="11014" width="27" style="81" customWidth="1"/>
    <col min="11015" max="11015" width="25.28515625" style="81" customWidth="1"/>
    <col min="11016" max="11016" width="24.7109375" style="81" customWidth="1"/>
    <col min="11017" max="11265" width="11.42578125" style="81"/>
    <col min="11266" max="11266" width="22.28515625" style="81" customWidth="1"/>
    <col min="11267" max="11267" width="13.85546875" style="81" customWidth="1"/>
    <col min="11268" max="11268" width="19.85546875" style="81" customWidth="1"/>
    <col min="11269" max="11269" width="23.28515625" style="81" customWidth="1"/>
    <col min="11270" max="11270" width="27" style="81" customWidth="1"/>
    <col min="11271" max="11271" width="25.28515625" style="81" customWidth="1"/>
    <col min="11272" max="11272" width="24.7109375" style="81" customWidth="1"/>
    <col min="11273" max="11521" width="11.42578125" style="81"/>
    <col min="11522" max="11522" width="22.28515625" style="81" customWidth="1"/>
    <col min="11523" max="11523" width="13.85546875" style="81" customWidth="1"/>
    <col min="11524" max="11524" width="19.85546875" style="81" customWidth="1"/>
    <col min="11525" max="11525" width="23.28515625" style="81" customWidth="1"/>
    <col min="11526" max="11526" width="27" style="81" customWidth="1"/>
    <col min="11527" max="11527" width="25.28515625" style="81" customWidth="1"/>
    <col min="11528" max="11528" width="24.7109375" style="81" customWidth="1"/>
    <col min="11529" max="11777" width="11.42578125" style="81"/>
    <col min="11778" max="11778" width="22.28515625" style="81" customWidth="1"/>
    <col min="11779" max="11779" width="13.85546875" style="81" customWidth="1"/>
    <col min="11780" max="11780" width="19.85546875" style="81" customWidth="1"/>
    <col min="11781" max="11781" width="23.28515625" style="81" customWidth="1"/>
    <col min="11782" max="11782" width="27" style="81" customWidth="1"/>
    <col min="11783" max="11783" width="25.28515625" style="81" customWidth="1"/>
    <col min="11784" max="11784" width="24.7109375" style="81" customWidth="1"/>
    <col min="11785" max="12033" width="11.42578125" style="81"/>
    <col min="12034" max="12034" width="22.28515625" style="81" customWidth="1"/>
    <col min="12035" max="12035" width="13.85546875" style="81" customWidth="1"/>
    <col min="12036" max="12036" width="19.85546875" style="81" customWidth="1"/>
    <col min="12037" max="12037" width="23.28515625" style="81" customWidth="1"/>
    <col min="12038" max="12038" width="27" style="81" customWidth="1"/>
    <col min="12039" max="12039" width="25.28515625" style="81" customWidth="1"/>
    <col min="12040" max="12040" width="24.7109375" style="81" customWidth="1"/>
    <col min="12041" max="12289" width="11.42578125" style="81"/>
    <col min="12290" max="12290" width="22.28515625" style="81" customWidth="1"/>
    <col min="12291" max="12291" width="13.85546875" style="81" customWidth="1"/>
    <col min="12292" max="12292" width="19.85546875" style="81" customWidth="1"/>
    <col min="12293" max="12293" width="23.28515625" style="81" customWidth="1"/>
    <col min="12294" max="12294" width="27" style="81" customWidth="1"/>
    <col min="12295" max="12295" width="25.28515625" style="81" customWidth="1"/>
    <col min="12296" max="12296" width="24.7109375" style="81" customWidth="1"/>
    <col min="12297" max="12545" width="11.42578125" style="81"/>
    <col min="12546" max="12546" width="22.28515625" style="81" customWidth="1"/>
    <col min="12547" max="12547" width="13.85546875" style="81" customWidth="1"/>
    <col min="12548" max="12548" width="19.85546875" style="81" customWidth="1"/>
    <col min="12549" max="12549" width="23.28515625" style="81" customWidth="1"/>
    <col min="12550" max="12550" width="27" style="81" customWidth="1"/>
    <col min="12551" max="12551" width="25.28515625" style="81" customWidth="1"/>
    <col min="12552" max="12552" width="24.7109375" style="81" customWidth="1"/>
    <col min="12553" max="12801" width="11.42578125" style="81"/>
    <col min="12802" max="12802" width="22.28515625" style="81" customWidth="1"/>
    <col min="12803" max="12803" width="13.85546875" style="81" customWidth="1"/>
    <col min="12804" max="12804" width="19.85546875" style="81" customWidth="1"/>
    <col min="12805" max="12805" width="23.28515625" style="81" customWidth="1"/>
    <col min="12806" max="12806" width="27" style="81" customWidth="1"/>
    <col min="12807" max="12807" width="25.28515625" style="81" customWidth="1"/>
    <col min="12808" max="12808" width="24.7109375" style="81" customWidth="1"/>
    <col min="12809" max="13057" width="11.42578125" style="81"/>
    <col min="13058" max="13058" width="22.28515625" style="81" customWidth="1"/>
    <col min="13059" max="13059" width="13.85546875" style="81" customWidth="1"/>
    <col min="13060" max="13060" width="19.85546875" style="81" customWidth="1"/>
    <col min="13061" max="13061" width="23.28515625" style="81" customWidth="1"/>
    <col min="13062" max="13062" width="27" style="81" customWidth="1"/>
    <col min="13063" max="13063" width="25.28515625" style="81" customWidth="1"/>
    <col min="13064" max="13064" width="24.7109375" style="81" customWidth="1"/>
    <col min="13065" max="13313" width="11.42578125" style="81"/>
    <col min="13314" max="13314" width="22.28515625" style="81" customWidth="1"/>
    <col min="13315" max="13315" width="13.85546875" style="81" customWidth="1"/>
    <col min="13316" max="13316" width="19.85546875" style="81" customWidth="1"/>
    <col min="13317" max="13317" width="23.28515625" style="81" customWidth="1"/>
    <col min="13318" max="13318" width="27" style="81" customWidth="1"/>
    <col min="13319" max="13319" width="25.28515625" style="81" customWidth="1"/>
    <col min="13320" max="13320" width="24.7109375" style="81" customWidth="1"/>
    <col min="13321" max="13569" width="11.42578125" style="81"/>
    <col min="13570" max="13570" width="22.28515625" style="81" customWidth="1"/>
    <col min="13571" max="13571" width="13.85546875" style="81" customWidth="1"/>
    <col min="13572" max="13572" width="19.85546875" style="81" customWidth="1"/>
    <col min="13573" max="13573" width="23.28515625" style="81" customWidth="1"/>
    <col min="13574" max="13574" width="27" style="81" customWidth="1"/>
    <col min="13575" max="13575" width="25.28515625" style="81" customWidth="1"/>
    <col min="13576" max="13576" width="24.7109375" style="81" customWidth="1"/>
    <col min="13577" max="13825" width="11.42578125" style="81"/>
    <col min="13826" max="13826" width="22.28515625" style="81" customWidth="1"/>
    <col min="13827" max="13827" width="13.85546875" style="81" customWidth="1"/>
    <col min="13828" max="13828" width="19.85546875" style="81" customWidth="1"/>
    <col min="13829" max="13829" width="23.28515625" style="81" customWidth="1"/>
    <col min="13830" max="13830" width="27" style="81" customWidth="1"/>
    <col min="13831" max="13831" width="25.28515625" style="81" customWidth="1"/>
    <col min="13832" max="13832" width="24.7109375" style="81" customWidth="1"/>
    <col min="13833" max="14081" width="11.42578125" style="81"/>
    <col min="14082" max="14082" width="22.28515625" style="81" customWidth="1"/>
    <col min="14083" max="14083" width="13.85546875" style="81" customWidth="1"/>
    <col min="14084" max="14084" width="19.85546875" style="81" customWidth="1"/>
    <col min="14085" max="14085" width="23.28515625" style="81" customWidth="1"/>
    <col min="14086" max="14086" width="27" style="81" customWidth="1"/>
    <col min="14087" max="14087" width="25.28515625" style="81" customWidth="1"/>
    <col min="14088" max="14088" width="24.7109375" style="81" customWidth="1"/>
    <col min="14089" max="14337" width="11.42578125" style="81"/>
    <col min="14338" max="14338" width="22.28515625" style="81" customWidth="1"/>
    <col min="14339" max="14339" width="13.85546875" style="81" customWidth="1"/>
    <col min="14340" max="14340" width="19.85546875" style="81" customWidth="1"/>
    <col min="14341" max="14341" width="23.28515625" style="81" customWidth="1"/>
    <col min="14342" max="14342" width="27" style="81" customWidth="1"/>
    <col min="14343" max="14343" width="25.28515625" style="81" customWidth="1"/>
    <col min="14344" max="14344" width="24.7109375" style="81" customWidth="1"/>
    <col min="14345" max="14593" width="11.42578125" style="81"/>
    <col min="14594" max="14594" width="22.28515625" style="81" customWidth="1"/>
    <col min="14595" max="14595" width="13.85546875" style="81" customWidth="1"/>
    <col min="14596" max="14596" width="19.85546875" style="81" customWidth="1"/>
    <col min="14597" max="14597" width="23.28515625" style="81" customWidth="1"/>
    <col min="14598" max="14598" width="27" style="81" customWidth="1"/>
    <col min="14599" max="14599" width="25.28515625" style="81" customWidth="1"/>
    <col min="14600" max="14600" width="24.7109375" style="81" customWidth="1"/>
    <col min="14601" max="14849" width="11.42578125" style="81"/>
    <col min="14850" max="14850" width="22.28515625" style="81" customWidth="1"/>
    <col min="14851" max="14851" width="13.85546875" style="81" customWidth="1"/>
    <col min="14852" max="14852" width="19.85546875" style="81" customWidth="1"/>
    <col min="14853" max="14853" width="23.28515625" style="81" customWidth="1"/>
    <col min="14854" max="14854" width="27" style="81" customWidth="1"/>
    <col min="14855" max="14855" width="25.28515625" style="81" customWidth="1"/>
    <col min="14856" max="14856" width="24.7109375" style="81" customWidth="1"/>
    <col min="14857" max="15105" width="11.42578125" style="81"/>
    <col min="15106" max="15106" width="22.28515625" style="81" customWidth="1"/>
    <col min="15107" max="15107" width="13.85546875" style="81" customWidth="1"/>
    <col min="15108" max="15108" width="19.85546875" style="81" customWidth="1"/>
    <col min="15109" max="15109" width="23.28515625" style="81" customWidth="1"/>
    <col min="15110" max="15110" width="27" style="81" customWidth="1"/>
    <col min="15111" max="15111" width="25.28515625" style="81" customWidth="1"/>
    <col min="15112" max="15112" width="24.7109375" style="81" customWidth="1"/>
    <col min="15113" max="15361" width="11.42578125" style="81"/>
    <col min="15362" max="15362" width="22.28515625" style="81" customWidth="1"/>
    <col min="15363" max="15363" width="13.85546875" style="81" customWidth="1"/>
    <col min="15364" max="15364" width="19.85546875" style="81" customWidth="1"/>
    <col min="15365" max="15365" width="23.28515625" style="81" customWidth="1"/>
    <col min="15366" max="15366" width="27" style="81" customWidth="1"/>
    <col min="15367" max="15367" width="25.28515625" style="81" customWidth="1"/>
    <col min="15368" max="15368" width="24.7109375" style="81" customWidth="1"/>
    <col min="15369" max="15617" width="11.42578125" style="81"/>
    <col min="15618" max="15618" width="22.28515625" style="81" customWidth="1"/>
    <col min="15619" max="15619" width="13.85546875" style="81" customWidth="1"/>
    <col min="15620" max="15620" width="19.85546875" style="81" customWidth="1"/>
    <col min="15621" max="15621" width="23.28515625" style="81" customWidth="1"/>
    <col min="15622" max="15622" width="27" style="81" customWidth="1"/>
    <col min="15623" max="15623" width="25.28515625" style="81" customWidth="1"/>
    <col min="15624" max="15624" width="24.7109375" style="81" customWidth="1"/>
    <col min="15625" max="15873" width="11.42578125" style="81"/>
    <col min="15874" max="15874" width="22.28515625" style="81" customWidth="1"/>
    <col min="15875" max="15875" width="13.85546875" style="81" customWidth="1"/>
    <col min="15876" max="15876" width="19.85546875" style="81" customWidth="1"/>
    <col min="15877" max="15877" width="23.28515625" style="81" customWidth="1"/>
    <col min="15878" max="15878" width="27" style="81" customWidth="1"/>
    <col min="15879" max="15879" width="25.28515625" style="81" customWidth="1"/>
    <col min="15880" max="15880" width="24.7109375" style="81" customWidth="1"/>
    <col min="15881" max="16129" width="11.42578125" style="81"/>
    <col min="16130" max="16130" width="22.28515625" style="81" customWidth="1"/>
    <col min="16131" max="16131" width="13.85546875" style="81" customWidth="1"/>
    <col min="16132" max="16132" width="19.85546875" style="81" customWidth="1"/>
    <col min="16133" max="16133" width="23.28515625" style="81" customWidth="1"/>
    <col min="16134" max="16134" width="27" style="81" customWidth="1"/>
    <col min="16135" max="16135" width="25.28515625" style="81" customWidth="1"/>
    <col min="16136" max="16136" width="24.7109375" style="81" customWidth="1"/>
    <col min="16137" max="16384" width="11.42578125" style="81"/>
  </cols>
  <sheetData>
    <row r="1" spans="2:8" ht="8.25" customHeight="1" thickBot="1" x14ac:dyDescent="0.3">
      <c r="B1" s="80"/>
      <c r="C1" s="80"/>
      <c r="D1" s="80"/>
      <c r="E1" s="80"/>
      <c r="F1" s="80"/>
      <c r="G1" s="80"/>
      <c r="H1" s="80"/>
    </row>
    <row r="2" spans="2:8" ht="15.75" thickTop="1" x14ac:dyDescent="0.25">
      <c r="B2" s="734" t="s">
        <v>349</v>
      </c>
      <c r="C2" s="735"/>
      <c r="D2" s="735"/>
      <c r="E2" s="735"/>
      <c r="F2" s="735"/>
      <c r="G2" s="735"/>
      <c r="H2" s="736"/>
    </row>
    <row r="3" spans="2:8" ht="6.75" customHeight="1" x14ac:dyDescent="0.25">
      <c r="B3" s="737"/>
      <c r="C3" s="738"/>
      <c r="D3" s="738"/>
      <c r="E3" s="738"/>
      <c r="F3" s="738"/>
      <c r="G3" s="738"/>
      <c r="H3" s="739"/>
    </row>
    <row r="4" spans="2:8" x14ac:dyDescent="0.25">
      <c r="B4" s="737" t="s">
        <v>339</v>
      </c>
      <c r="C4" s="738"/>
      <c r="D4" s="738"/>
      <c r="E4" s="738"/>
      <c r="F4" s="738"/>
      <c r="G4" s="738"/>
      <c r="H4" s="739"/>
    </row>
    <row r="5" spans="2:8" x14ac:dyDescent="0.25">
      <c r="B5" s="740" t="s">
        <v>341</v>
      </c>
      <c r="C5" s="741"/>
      <c r="D5" s="741"/>
      <c r="E5" s="741"/>
      <c r="F5" s="741"/>
      <c r="G5" s="741"/>
      <c r="H5" s="742"/>
    </row>
    <row r="6" spans="2:8" x14ac:dyDescent="0.25">
      <c r="B6" s="82" t="s">
        <v>712</v>
      </c>
      <c r="C6" s="83"/>
      <c r="D6" s="83"/>
      <c r="E6" s="83"/>
      <c r="F6" s="83"/>
      <c r="G6" s="743" t="s">
        <v>942</v>
      </c>
      <c r="H6" s="744"/>
    </row>
    <row r="7" spans="2:8" ht="15.75" thickBot="1" x14ac:dyDescent="0.3">
      <c r="B7" s="109"/>
      <c r="C7" s="85"/>
      <c r="D7" s="85"/>
      <c r="E7" s="85"/>
      <c r="F7" s="85"/>
      <c r="G7" s="85"/>
      <c r="H7" s="86"/>
    </row>
    <row r="8" spans="2:8" ht="16.5" thickTop="1" thickBot="1" x14ac:dyDescent="0.3">
      <c r="B8" s="87"/>
      <c r="C8" s="87"/>
      <c r="D8" s="87"/>
      <c r="E8" s="87"/>
      <c r="F8" s="87"/>
      <c r="G8" s="88"/>
      <c r="H8" s="88"/>
    </row>
    <row r="9" spans="2:8" ht="24.75" customHeight="1" thickTop="1" x14ac:dyDescent="0.25">
      <c r="B9" s="734" t="s">
        <v>497</v>
      </c>
      <c r="C9" s="735"/>
      <c r="D9" s="735"/>
      <c r="E9" s="735"/>
      <c r="F9" s="735"/>
      <c r="G9" s="761" t="s">
        <v>515</v>
      </c>
      <c r="H9" s="736"/>
    </row>
    <row r="10" spans="2:8" ht="21" customHeight="1" thickBot="1" x14ac:dyDescent="0.3">
      <c r="B10" s="745"/>
      <c r="C10" s="746"/>
      <c r="D10" s="746"/>
      <c r="E10" s="746"/>
      <c r="F10" s="746"/>
      <c r="G10" s="762"/>
      <c r="H10" s="763"/>
    </row>
    <row r="11" spans="2:8" ht="44.25" customHeight="1" thickTop="1" thickBot="1" x14ac:dyDescent="0.3">
      <c r="B11" s="89" t="s">
        <v>501</v>
      </c>
      <c r="C11" s="89" t="s">
        <v>502</v>
      </c>
      <c r="D11" s="89" t="s">
        <v>503</v>
      </c>
      <c r="E11" s="89" t="s">
        <v>504</v>
      </c>
      <c r="F11" s="89" t="s">
        <v>505</v>
      </c>
      <c r="G11" s="110" t="s">
        <v>516</v>
      </c>
      <c r="H11" s="111" t="s">
        <v>517</v>
      </c>
    </row>
    <row r="12" spans="2:8" ht="7.5" customHeight="1" thickTop="1" thickBot="1" x14ac:dyDescent="0.3">
      <c r="B12" s="91"/>
      <c r="C12" s="91"/>
      <c r="D12" s="91"/>
      <c r="E12" s="91"/>
      <c r="F12" s="91"/>
      <c r="G12" s="91"/>
      <c r="H12" s="91"/>
    </row>
    <row r="13" spans="2:8" ht="29.25" customHeight="1" thickTop="1" thickBot="1" x14ac:dyDescent="0.3">
      <c r="B13" s="751" t="s">
        <v>508</v>
      </c>
      <c r="C13" s="752"/>
      <c r="D13" s="752"/>
      <c r="E13" s="752"/>
      <c r="F13" s="752"/>
      <c r="G13" s="752"/>
      <c r="H13" s="753"/>
    </row>
    <row r="14" spans="2:8" ht="30" customHeight="1" thickTop="1" x14ac:dyDescent="0.25">
      <c r="B14" s="758" t="s">
        <v>514</v>
      </c>
      <c r="C14" s="759"/>
      <c r="D14" s="759"/>
      <c r="E14" s="759"/>
      <c r="F14" s="759"/>
      <c r="G14" s="759"/>
      <c r="H14" s="760"/>
    </row>
    <row r="15" spans="2:8" x14ac:dyDescent="0.25">
      <c r="B15" s="92"/>
      <c r="C15" s="94"/>
      <c r="D15" s="94"/>
      <c r="E15" s="94"/>
      <c r="F15" s="94"/>
      <c r="G15" s="95"/>
      <c r="H15" s="95"/>
    </row>
    <row r="16" spans="2:8" x14ac:dyDescent="0.25">
      <c r="B16" s="92"/>
      <c r="C16" s="94"/>
      <c r="D16" s="94"/>
      <c r="E16" s="94"/>
      <c r="F16" s="94"/>
      <c r="G16" s="95"/>
      <c r="H16" s="95"/>
    </row>
    <row r="17" spans="2:8" x14ac:dyDescent="0.25">
      <c r="B17" s="92"/>
      <c r="C17" s="94"/>
      <c r="D17" s="94"/>
      <c r="E17" s="94"/>
      <c r="F17" s="94"/>
      <c r="G17" s="95"/>
      <c r="H17" s="95"/>
    </row>
    <row r="18" spans="2:8" x14ac:dyDescent="0.25">
      <c r="B18" s="92"/>
      <c r="C18" s="94"/>
      <c r="D18" s="94"/>
      <c r="E18" s="94"/>
      <c r="F18" s="94"/>
      <c r="G18" s="95"/>
      <c r="H18" s="95"/>
    </row>
    <row r="19" spans="2:8" x14ac:dyDescent="0.25">
      <c r="B19" s="92"/>
      <c r="C19" s="94"/>
      <c r="D19" s="94"/>
      <c r="E19" s="94"/>
      <c r="F19" s="94"/>
      <c r="G19" s="95"/>
      <c r="H19" s="95"/>
    </row>
    <row r="20" spans="2:8" ht="24.75" customHeight="1" x14ac:dyDescent="0.25">
      <c r="B20" s="754" t="s">
        <v>509</v>
      </c>
      <c r="C20" s="755"/>
      <c r="D20" s="755"/>
      <c r="E20" s="755"/>
      <c r="F20" s="755"/>
      <c r="G20" s="755"/>
      <c r="H20" s="756"/>
    </row>
    <row r="21" spans="2:8" x14ac:dyDescent="0.25">
      <c r="B21" s="92"/>
      <c r="C21" s="94"/>
      <c r="D21" s="94"/>
      <c r="E21" s="94"/>
      <c r="F21" s="94"/>
      <c r="G21" s="95"/>
      <c r="H21" s="95"/>
    </row>
    <row r="22" spans="2:8" x14ac:dyDescent="0.25">
      <c r="B22" s="92"/>
      <c r="C22" s="94"/>
      <c r="D22" s="94"/>
      <c r="E22" s="94"/>
      <c r="F22" s="94"/>
      <c r="G22" s="95"/>
      <c r="H22" s="95"/>
    </row>
    <row r="23" spans="2:8" x14ac:dyDescent="0.25">
      <c r="B23" s="92"/>
      <c r="C23" s="94"/>
      <c r="D23" s="94"/>
      <c r="E23" s="94"/>
      <c r="F23" s="94"/>
      <c r="G23" s="95"/>
      <c r="H23" s="95"/>
    </row>
    <row r="24" spans="2:8" ht="30" customHeight="1" x14ac:dyDescent="0.25">
      <c r="B24" s="112"/>
      <c r="C24" s="113"/>
      <c r="D24" s="113"/>
      <c r="E24" s="113"/>
      <c r="F24" s="113"/>
      <c r="G24" s="103"/>
      <c r="H24" s="103"/>
    </row>
    <row r="25" spans="2:8" x14ac:dyDescent="0.25">
      <c r="B25" s="92"/>
      <c r="C25" s="94"/>
      <c r="D25" s="94"/>
      <c r="E25" s="94"/>
      <c r="F25" s="94"/>
      <c r="G25" s="95"/>
      <c r="H25" s="95"/>
    </row>
    <row r="26" spans="2:8" x14ac:dyDescent="0.25">
      <c r="B26" s="92"/>
      <c r="C26" s="94"/>
      <c r="D26" s="94"/>
      <c r="E26" s="94"/>
      <c r="F26" s="94"/>
      <c r="G26" s="95"/>
      <c r="H26" s="95"/>
    </row>
    <row r="27" spans="2:8" x14ac:dyDescent="0.25">
      <c r="B27" s="92"/>
      <c r="C27" s="94"/>
      <c r="D27" s="94"/>
      <c r="E27" s="94"/>
      <c r="F27" s="94"/>
      <c r="G27" s="95"/>
      <c r="H27" s="95"/>
    </row>
    <row r="28" spans="2:8" x14ac:dyDescent="0.25">
      <c r="B28" s="92"/>
      <c r="C28" s="94"/>
      <c r="D28" s="94"/>
      <c r="E28" s="94"/>
      <c r="F28" s="94"/>
      <c r="G28" s="95"/>
      <c r="H28" s="95"/>
    </row>
    <row r="29" spans="2:8" ht="25.5" customHeight="1" x14ac:dyDescent="0.25">
      <c r="B29" s="724" t="s">
        <v>518</v>
      </c>
      <c r="C29" s="726"/>
      <c r="D29" s="726"/>
      <c r="E29" s="726"/>
      <c r="F29" s="726"/>
      <c r="G29" s="98"/>
      <c r="H29" s="98"/>
    </row>
    <row r="30" spans="2:8" ht="4.5" customHeight="1" thickBot="1" x14ac:dyDescent="0.3">
      <c r="B30" s="99"/>
      <c r="C30" s="100"/>
      <c r="D30" s="100"/>
      <c r="E30" s="100"/>
      <c r="F30" s="100"/>
      <c r="G30" s="101"/>
      <c r="H30" s="102"/>
    </row>
    <row r="31" spans="2:8" ht="29.25" customHeight="1" thickTop="1" thickBot="1" x14ac:dyDescent="0.3">
      <c r="B31" s="751" t="s">
        <v>511</v>
      </c>
      <c r="C31" s="752"/>
      <c r="D31" s="752"/>
      <c r="E31" s="752"/>
      <c r="F31" s="752"/>
      <c r="G31" s="752"/>
      <c r="H31" s="753"/>
    </row>
    <row r="32" spans="2:8" ht="26.25" customHeight="1" thickTop="1" x14ac:dyDescent="0.25">
      <c r="B32" s="758" t="s">
        <v>514</v>
      </c>
      <c r="C32" s="759"/>
      <c r="D32" s="759"/>
      <c r="E32" s="759"/>
      <c r="F32" s="759"/>
      <c r="G32" s="759"/>
      <c r="H32" s="760"/>
    </row>
    <row r="33" spans="2:8" ht="15" customHeight="1" x14ac:dyDescent="0.25">
      <c r="B33" s="92"/>
      <c r="C33" s="113"/>
      <c r="D33" s="113"/>
      <c r="E33" s="113"/>
      <c r="F33" s="113"/>
      <c r="G33" s="95"/>
      <c r="H33" s="95"/>
    </row>
    <row r="34" spans="2:8" x14ac:dyDescent="0.25">
      <c r="B34" s="92"/>
      <c r="C34" s="94"/>
      <c r="D34" s="94"/>
      <c r="E34" s="94"/>
      <c r="F34" s="94"/>
      <c r="G34" s="95"/>
      <c r="H34" s="95"/>
    </row>
    <row r="35" spans="2:8" x14ac:dyDescent="0.25">
      <c r="B35" s="92"/>
      <c r="C35" s="94"/>
      <c r="D35" s="94"/>
      <c r="E35" s="94"/>
      <c r="F35" s="94"/>
      <c r="G35" s="95"/>
      <c r="H35" s="95"/>
    </row>
    <row r="36" spans="2:8" x14ac:dyDescent="0.25">
      <c r="B36" s="92"/>
      <c r="C36" s="94"/>
      <c r="D36" s="94"/>
      <c r="E36" s="94"/>
      <c r="F36" s="94"/>
      <c r="G36" s="95"/>
      <c r="H36" s="95"/>
    </row>
    <row r="37" spans="2:8" x14ac:dyDescent="0.25">
      <c r="B37" s="92"/>
      <c r="C37" s="94"/>
      <c r="D37" s="94"/>
      <c r="E37" s="94"/>
      <c r="F37" s="94"/>
      <c r="G37" s="95"/>
      <c r="H37" s="95"/>
    </row>
    <row r="38" spans="2:8" ht="24.75" customHeight="1" x14ac:dyDescent="0.25">
      <c r="B38" s="754" t="s">
        <v>509</v>
      </c>
      <c r="C38" s="755"/>
      <c r="D38" s="755"/>
      <c r="E38" s="755"/>
      <c r="F38" s="755"/>
      <c r="G38" s="755"/>
      <c r="H38" s="756"/>
    </row>
    <row r="39" spans="2:8" x14ac:dyDescent="0.25">
      <c r="B39" s="92"/>
      <c r="C39" s="94"/>
      <c r="D39" s="94"/>
      <c r="E39" s="94"/>
      <c r="F39" s="94"/>
      <c r="G39" s="114"/>
      <c r="H39" s="114"/>
    </row>
    <row r="40" spans="2:8" x14ac:dyDescent="0.25">
      <c r="B40" s="92"/>
      <c r="C40" s="94"/>
      <c r="D40" s="94"/>
      <c r="E40" s="94"/>
      <c r="F40" s="94"/>
      <c r="G40" s="114"/>
      <c r="H40" s="114"/>
    </row>
    <row r="41" spans="2:8" x14ac:dyDescent="0.25">
      <c r="B41" s="92"/>
      <c r="C41" s="94"/>
      <c r="D41" s="94"/>
      <c r="E41" s="94"/>
      <c r="F41" s="94"/>
      <c r="G41" s="114"/>
      <c r="H41" s="114"/>
    </row>
    <row r="42" spans="2:8" x14ac:dyDescent="0.25">
      <c r="B42" s="92"/>
      <c r="C42" s="94"/>
      <c r="D42" s="94"/>
      <c r="E42" s="94"/>
      <c r="F42" s="94"/>
      <c r="G42" s="114"/>
      <c r="H42" s="114"/>
    </row>
    <row r="43" spans="2:8" x14ac:dyDescent="0.25">
      <c r="B43" s="92"/>
      <c r="C43" s="94"/>
      <c r="D43" s="94"/>
      <c r="E43" s="94"/>
      <c r="F43" s="94"/>
      <c r="G43" s="114"/>
      <c r="H43" s="114"/>
    </row>
    <row r="44" spans="2:8" ht="20.25" customHeight="1" x14ac:dyDescent="0.25">
      <c r="B44" s="112"/>
      <c r="C44" s="113"/>
      <c r="D44" s="113"/>
      <c r="E44" s="113"/>
      <c r="F44" s="113"/>
      <c r="G44" s="115"/>
      <c r="H44" s="115"/>
    </row>
    <row r="45" spans="2:8" x14ac:dyDescent="0.25">
      <c r="B45" s="92"/>
      <c r="C45" s="94"/>
      <c r="D45" s="94"/>
      <c r="E45" s="94"/>
      <c r="F45" s="94"/>
      <c r="G45" s="114"/>
      <c r="H45" s="114"/>
    </row>
    <row r="46" spans="2:8" x14ac:dyDescent="0.25">
      <c r="B46" s="92"/>
      <c r="C46" s="94"/>
      <c r="D46" s="94"/>
      <c r="E46" s="94"/>
      <c r="F46" s="94"/>
      <c r="G46" s="114"/>
      <c r="H46" s="114"/>
    </row>
    <row r="47" spans="2:8" x14ac:dyDescent="0.25">
      <c r="B47" s="92"/>
      <c r="C47" s="94"/>
      <c r="D47" s="94"/>
      <c r="E47" s="94"/>
      <c r="F47" s="94"/>
      <c r="G47" s="114"/>
      <c r="H47" s="114"/>
    </row>
    <row r="48" spans="2:8" x14ac:dyDescent="0.25">
      <c r="B48" s="92"/>
      <c r="C48" s="94"/>
      <c r="D48" s="94"/>
      <c r="E48" s="94"/>
      <c r="F48" s="94"/>
      <c r="G48" s="114"/>
      <c r="H48" s="116"/>
    </row>
    <row r="49" spans="2:8" ht="23.25" customHeight="1" x14ac:dyDescent="0.25">
      <c r="B49" s="724" t="s">
        <v>519</v>
      </c>
      <c r="C49" s="726"/>
      <c r="D49" s="726"/>
      <c r="E49" s="726"/>
      <c r="F49" s="726"/>
      <c r="G49" s="117"/>
      <c r="H49" s="106"/>
    </row>
    <row r="50" spans="2:8" ht="27.75" customHeight="1" thickBot="1" x14ac:dyDescent="0.3">
      <c r="B50" s="727" t="s">
        <v>520</v>
      </c>
      <c r="C50" s="728"/>
      <c r="D50" s="728"/>
      <c r="E50" s="728"/>
      <c r="F50" s="757"/>
      <c r="G50" s="118"/>
      <c r="H50" s="118"/>
    </row>
    <row r="51" spans="2:8" ht="9" customHeight="1" thickTop="1" x14ac:dyDescent="0.25">
      <c r="B51" s="108"/>
      <c r="C51" s="108"/>
      <c r="D51" s="108"/>
      <c r="E51" s="108"/>
      <c r="F51" s="108"/>
      <c r="G51" s="108"/>
      <c r="H51" s="108"/>
    </row>
    <row r="52" spans="2:8" ht="15" customHeight="1" x14ac:dyDescent="0.25">
      <c r="B52" s="729" t="s">
        <v>53</v>
      </c>
      <c r="C52" s="729"/>
      <c r="D52" s="729"/>
      <c r="E52" s="729"/>
      <c r="F52" s="729"/>
      <c r="G52" s="729"/>
      <c r="H52" s="729"/>
    </row>
    <row r="53" spans="2:8" ht="15" customHeight="1" x14ac:dyDescent="0.25">
      <c r="B53" s="108"/>
      <c r="C53" s="108"/>
      <c r="D53" s="108"/>
      <c r="E53" s="108"/>
      <c r="F53" s="108"/>
      <c r="G53" s="108"/>
      <c r="H53" s="108"/>
    </row>
    <row r="54" spans="2:8" x14ac:dyDescent="0.25">
      <c r="B54" s="730"/>
      <c r="C54" s="730"/>
      <c r="D54" s="730"/>
      <c r="E54" s="730"/>
      <c r="F54" s="730"/>
      <c r="G54" s="730"/>
      <c r="H54" s="730"/>
    </row>
    <row r="55" spans="2:8" x14ac:dyDescent="0.25">
      <c r="B55" s="730"/>
      <c r="C55" s="730"/>
      <c r="D55" s="730"/>
      <c r="E55" s="730"/>
      <c r="F55" s="730"/>
      <c r="G55" s="730"/>
      <c r="H55" s="730"/>
    </row>
    <row r="56" spans="2:8" x14ac:dyDescent="0.25">
      <c r="B56" s="730"/>
      <c r="C56" s="730"/>
      <c r="D56" s="730"/>
      <c r="E56" s="730"/>
      <c r="F56" s="730"/>
      <c r="G56" s="730"/>
      <c r="H56" s="730"/>
    </row>
    <row r="57" spans="2:8" x14ac:dyDescent="0.25">
      <c r="B57" s="80"/>
      <c r="C57" s="80"/>
      <c r="D57" s="80"/>
      <c r="E57" s="80"/>
      <c r="F57" s="80"/>
      <c r="G57" s="80"/>
      <c r="H57" s="80"/>
    </row>
    <row r="62" spans="2:8" ht="16.5" x14ac:dyDescent="0.25">
      <c r="B62" s="30"/>
      <c r="C62" s="30"/>
      <c r="D62" s="30"/>
      <c r="E62" s="30"/>
      <c r="F62" s="30"/>
    </row>
    <row r="63" spans="2:8" ht="16.5" x14ac:dyDescent="0.25">
      <c r="B63" s="30"/>
      <c r="C63" s="30"/>
      <c r="D63" s="30"/>
      <c r="E63" s="30"/>
      <c r="F63" s="30"/>
    </row>
    <row r="64" spans="2:8" ht="16.5" x14ac:dyDescent="0.35">
      <c r="B64" s="23"/>
      <c r="C64" s="23"/>
      <c r="D64" s="23"/>
      <c r="E64" s="23"/>
      <c r="F64" s="23"/>
    </row>
    <row r="70" spans="4:4" x14ac:dyDescent="0.25">
      <c r="D70" s="140"/>
    </row>
  </sheetData>
  <customSheetViews>
    <customSheetView guid="{05A24B3F-0046-4A93-964B-C8E884CA78A3}" showPageBreaks="1" showGridLines="0" fitToPage="1" printArea="1" view="pageBreakPreview" topLeftCell="A7">
      <selection activeCell="H21" sqref="H21"/>
      <pageMargins left="0.59" right="0.54" top="0.75" bottom="0.75" header="0.3" footer="0.3"/>
      <pageSetup scale="59" fitToHeight="0" orientation="portrait" r:id="rId1"/>
    </customSheetView>
    <customSheetView guid="{AB7C7113-F865-4779-9FA4-3A0AD2C9E93A}" showPageBreaks="1" showGridLines="0" fitToPage="1" printArea="1" view="pageBreakPreview" topLeftCell="A7">
      <selection activeCell="H21" sqref="H21"/>
      <pageMargins left="0.59" right="0.54" top="0.75" bottom="0.75" header="0.3" footer="0.3"/>
      <pageSetup scale="59" fitToHeight="0" orientation="portrait" r:id="rId2"/>
    </customSheetView>
  </customSheetViews>
  <mergeCells count="18">
    <mergeCell ref="B32:H32"/>
    <mergeCell ref="B2:H2"/>
    <mergeCell ref="B3:H3"/>
    <mergeCell ref="B4:H4"/>
    <mergeCell ref="B5:H5"/>
    <mergeCell ref="G6:H6"/>
    <mergeCell ref="B9:F10"/>
    <mergeCell ref="G9:H10"/>
    <mergeCell ref="B13:H13"/>
    <mergeCell ref="B14:H14"/>
    <mergeCell ref="B20:H20"/>
    <mergeCell ref="B29:F29"/>
    <mergeCell ref="B31:H31"/>
    <mergeCell ref="B38:H38"/>
    <mergeCell ref="B49:F49"/>
    <mergeCell ref="B50:F50"/>
    <mergeCell ref="B52:H52"/>
    <mergeCell ref="B54:H56"/>
  </mergeCells>
  <pageMargins left="0.59" right="0.54" top="0.75" bottom="0.75" header="0.3" footer="0.3"/>
  <pageSetup scale="55"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EST SIT FIN COM 2021</vt:lpstr>
      <vt:lpstr> EDO ACT COM 2021 </vt:lpstr>
      <vt:lpstr>EDO VAR H P 2021</vt:lpstr>
      <vt:lpstr>EDO ANA ACT 2021 </vt:lpstr>
      <vt:lpstr>EDO ANA DEU Y OTR PAS 2021</vt:lpstr>
      <vt:lpstr>EDO CAM S F 2021</vt:lpstr>
      <vt:lpstr>EDO FLU EFE 2021</vt:lpstr>
      <vt:lpstr>END NET 2021</vt:lpstr>
      <vt:lpstr>INT DEUDA 2021</vt:lpstr>
      <vt:lpstr>NOTAS EDO FIN 2021</vt:lpstr>
      <vt:lpstr>F-1 ESFD LDF 2021</vt:lpstr>
      <vt:lpstr>F-4 BAL PRES 2021</vt:lpstr>
      <vt:lpstr>EAI LDF 2021</vt:lpstr>
      <vt:lpstr>EAEPE LDF 2021</vt:lpstr>
      <vt:lpstr>EAEPE SPC 2021</vt:lpstr>
      <vt:lpstr>'EDO FLU EFE 2021'!Área_de_impresión</vt:lpstr>
      <vt:lpstr>'EDO VAR H P 2021'!Área_de_impresión</vt:lpstr>
      <vt:lpstr>'END NET 2021'!Área_de_impresión</vt:lpstr>
      <vt:lpstr>'EST SIT FIN COM 2021'!Área_de_impresión</vt:lpstr>
      <vt:lpstr>'F-1 ESFD LDF 2021'!Área_de_impresión</vt:lpstr>
      <vt:lpstr>'F-4 BAL PRES 2021'!Área_de_impresión</vt:lpstr>
      <vt:lpstr>'INT DEUDA 2021'!Área_de_impresión</vt:lpstr>
      <vt:lpstr>'NOTAS EDO FIN 2021'!Área_de_impresión</vt:lpstr>
      <vt:lpstr>'F-1 ESFD LDF 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YESSENIA AGUIRRE ORTIZ</dc:creator>
  <cp:lastModifiedBy>TESORERIADID</cp:lastModifiedBy>
  <cp:lastPrinted>2022-03-18T17:42:27Z</cp:lastPrinted>
  <dcterms:created xsi:type="dcterms:W3CDTF">2021-01-29T21:50:37Z</dcterms:created>
  <dcterms:modified xsi:type="dcterms:W3CDTF">2022-03-18T17:43:07Z</dcterms:modified>
</cp:coreProperties>
</file>